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4\"/>
    </mc:Choice>
  </mc:AlternateContent>
  <xr:revisionPtr revIDLastSave="0" documentId="13_ncr:1_{6F461985-36B7-4144-9B66-D449F46FAFF6}" xr6:coauthVersionLast="47" xr6:coauthVersionMax="47" xr10:uidLastSave="{00000000-0000-0000-0000-000000000000}"/>
  <bookViews>
    <workbookView xWindow="-120" yWindow="-120" windowWidth="29040" windowHeight="15840" tabRatio="781" activeTab="6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بانکی'!$A$1:$F$12</definedName>
    <definedName name="_xlnm.Print_Area" localSheetId="3">'درآمد سرمایه گذاری در سهام'!$A$1:$X$11</definedName>
    <definedName name="_xlnm.Print_Area" localSheetId="8">'درآمد ناشی از تغییر قیمت اوراق'!$A$1:$Q$9</definedName>
    <definedName name="_xlnm.Print_Area" localSheetId="7">'درآمد ناشی از فروش'!$A$1:$Q$10</definedName>
    <definedName name="_xlnm.Print_Area" localSheetId="5">'سایر درآمدها'!$A$1:$G$9</definedName>
    <definedName name="_xlnm.Print_Area" localSheetId="1">سپرده!$A$1:$M$10</definedName>
    <definedName name="_xlnm.Print_Area" localSheetId="6">'سود سپرده بانکی'!$A$1:$N$13</definedName>
    <definedName name="_xlnm.Print_Area" localSheetId="0">سهام!$A$1:$AC$10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H11" i="8"/>
  <c r="H10" i="8"/>
  <c r="H9" i="8"/>
  <c r="H8" i="8"/>
  <c r="F10" i="8"/>
  <c r="M8" i="18"/>
  <c r="I8" i="18"/>
  <c r="M12" i="18"/>
  <c r="I12" i="18"/>
  <c r="G12" i="18"/>
  <c r="C12" i="18"/>
  <c r="J10" i="7"/>
  <c r="H10" i="7"/>
  <c r="F10" i="7"/>
  <c r="D10" i="7"/>
  <c r="J8" i="7"/>
  <c r="H8" i="7"/>
  <c r="F7" i="13"/>
  <c r="F11" i="13"/>
  <c r="D11" i="13"/>
  <c r="Z10" i="2"/>
</calcChain>
</file>

<file path=xl/sharedStrings.xml><?xml version="1.0" encoding="utf-8"?>
<sst xmlns="http://schemas.openxmlformats.org/spreadsheetml/2006/main" count="165" uniqueCount="71">
  <si>
    <t>صندوق سرمایه گذاری سیمای کاردان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</si>
  <si>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</si>
  <si>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</si>
  <si>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</si>
  <si>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</si>
  <si>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</si>
  <si>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</si>
  <si>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</si>
  <si>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</si>
  <si>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</si>
  <si>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</si>
  <si>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</si>
  <si>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</si>
  <si>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</si>
  <si>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</si>
  <si>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</si>
  <si>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</si>
  <si>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</si>
  <si>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</si>
  <si>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</si>
  <si>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</si>
  <si>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</si>
  <si>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</si>
  <si>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</si>
  <si>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</si>
  <si>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</si>
  <si>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</si>
  <si>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</si>
  <si>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</si>
  <si>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</si>
  <si>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</si>
  <si>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</si>
  <si>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</si>
  <si>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</si>
  <si>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</si>
  <si>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</si>
  <si>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</si>
  <si>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</si>
  <si>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</si>
  <si>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</si>
  <si>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</si>
  <si>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</si>
  <si>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</si>
  <si>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</si>
  <si>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</si>
  <si>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</si>
  <si>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</si>
  <si>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</si>
  <si>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</si>
  <si>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</si>
  <si>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</si>
  <si>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</si>
  <si>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</si>
  <si>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</si>
  <si>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</si>
  <si>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</si>
  <si>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</si>
  <si>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</si>
  <si>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</si>
  <si>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</si>
  <si>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</si>
  <si>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</si>
  <si>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</si>
  <si>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</si>
  <si>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</si>
  <si>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تجارت </t>
  </si>
  <si>
    <t xml:space="preserve">سپرده کوتاه مدت بانک خاورمیانه </t>
  </si>
  <si>
    <t xml:space="preserve">سپرده کوتاه مدت بانک اقتصاد نوین </t>
  </si>
  <si>
    <t xml:space="preserve">سپرده کوتاه مدت موسسه اعتباری ملل </t>
  </si>
  <si>
    <t xml:space="preserve">سپرده کوتاه مدت بانک سامان </t>
  </si>
  <si>
    <t>سپرده کوتاه مدت بانک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</si>
</sst>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0" fillId="0" borderId="5" xfId="0" applyBorder="1" applyAlignment="1">
      <alignment horizontal="left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9" fontId="4" fillId="0" borderId="2" xfId="1" applyFont="1" applyFill="1" applyBorder="1" applyAlignment="1">
      <alignment horizontal="center" vertical="top"/>
    </xf>
    <xf numFmtId="9" fontId="0" fillId="0" borderId="0" xfId="1" applyFont="1" applyAlignment="1">
      <alignment horizontal="center"/>
    </xf>
    <xf numFmtId="9" fontId="4" fillId="0" borderId="0" xfId="1" applyFont="1" applyFill="1" applyAlignment="1">
      <alignment horizontal="center" vertical="top"/>
    </xf>
    <xf numFmtId="9" fontId="4" fillId="0" borderId="5" xfId="1" applyFont="1" applyFill="1" applyBorder="1" applyAlignment="1">
      <alignment horizontal="center" vertical="top"/>
    </xf>
    <xf numFmtId="9" fontId="4" fillId="0" borderId="6" xfId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4"/>
  <sheetViews>
    <sheetView rightToLeft="1" view="pageBreakPreview" zoomScaleNormal="100" zoomScaleSheetLayoutView="100" workbookViewId="0">
      <selection activeCell="P14" sqref="P1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0.7109375" bestFit="1" customWidth="1"/>
    <col min="7" max="7" width="1.28515625" customWidth="1"/>
    <col min="8" max="8" width="20" bestFit="1" customWidth="1"/>
    <col min="9" max="9" width="1.28515625" customWidth="1"/>
    <col min="10" max="10" width="20" bestFit="1" customWidth="1"/>
    <col min="11" max="11" width="1.28515625" customWidth="1"/>
    <col min="12" max="12" width="5.85546875" bestFit="1" customWidth="1"/>
    <col min="13" max="13" width="1.28515625" customWidth="1"/>
    <col min="14" max="14" width="15" bestFit="1" customWidth="1"/>
    <col min="15" max="15" width="1.28515625" customWidth="1"/>
    <col min="16" max="16" width="17.42578125" bestFit="1" customWidth="1"/>
    <col min="17" max="17" width="1.28515625" customWidth="1"/>
    <col min="18" max="18" width="19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20.140625" bestFit="1" customWidth="1"/>
    <col min="25" max="25" width="1.28515625" customWidth="1"/>
    <col min="26" max="26" width="20.140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25.5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25.5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ht="24" x14ac:dyDescent="0.2">
      <c r="A4" s="1" t="s">
        <v>3</v>
      </c>
      <c r="B4" s="27" t="s">
        <v>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ht="24" x14ac:dyDescent="0.2">
      <c r="A5" s="27" t="s">
        <v>5</v>
      </c>
      <c r="B5" s="27"/>
      <c r="C5" s="27" t="s">
        <v>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ht="21" x14ac:dyDescent="0.2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28" ht="21" x14ac:dyDescent="0.2">
      <c r="F7" s="3"/>
      <c r="G7" s="3"/>
      <c r="H7" s="3"/>
      <c r="I7" s="3"/>
      <c r="J7" s="3"/>
      <c r="L7" s="29" t="s">
        <v>10</v>
      </c>
      <c r="M7" s="29"/>
      <c r="N7" s="29"/>
      <c r="O7" s="3"/>
      <c r="P7" s="29" t="s">
        <v>11</v>
      </c>
      <c r="Q7" s="29"/>
      <c r="R7" s="29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8" t="s">
        <v>12</v>
      </c>
      <c r="B8" s="28"/>
      <c r="C8" s="28"/>
      <c r="E8" s="28" t="s">
        <v>13</v>
      </c>
      <c r="F8" s="2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30" t="s">
        <v>19</v>
      </c>
      <c r="B9" s="30"/>
      <c r="C9" s="30"/>
      <c r="D9" s="6"/>
      <c r="E9" s="31">
        <v>13312663</v>
      </c>
      <c r="F9" s="31"/>
      <c r="H9" s="8">
        <v>108927006891537</v>
      </c>
      <c r="J9" s="8">
        <v>270926537219520</v>
      </c>
      <c r="L9" s="23">
        <v>1436</v>
      </c>
      <c r="N9" s="8">
        <v>33114827930</v>
      </c>
      <c r="P9" s="23">
        <v>-902191</v>
      </c>
      <c r="R9" s="8">
        <v>20952338703129</v>
      </c>
      <c r="T9" s="23">
        <v>12411908</v>
      </c>
      <c r="V9" s="22">
        <v>24998780</v>
      </c>
      <c r="X9" s="8">
        <v>101577312757492</v>
      </c>
      <c r="Z9" s="8">
        <v>309537879334306</v>
      </c>
      <c r="AB9" s="9">
        <v>99.98</v>
      </c>
    </row>
    <row r="10" spans="1:28" ht="21" x14ac:dyDescent="0.2">
      <c r="A10" s="32" t="s">
        <v>20</v>
      </c>
      <c r="B10" s="32"/>
      <c r="C10" s="32"/>
      <c r="D10" s="32"/>
      <c r="F10" s="25"/>
      <c r="H10" s="11">
        <v>108927006891537</v>
      </c>
      <c r="J10" s="11">
        <v>270926537219520</v>
      </c>
      <c r="L10" s="25"/>
      <c r="N10" s="11">
        <v>33114827930</v>
      </c>
      <c r="P10" s="25"/>
      <c r="R10" s="11">
        <v>20952338703129</v>
      </c>
      <c r="T10" s="25"/>
      <c r="V10" s="25"/>
      <c r="X10" s="11">
        <v>101577312757492</v>
      </c>
      <c r="Z10" s="11">
        <f>SUM(Z9)</f>
        <v>309537879334306</v>
      </c>
      <c r="AB10" s="12">
        <v>99.98</v>
      </c>
    </row>
    <row r="12" spans="1:28" x14ac:dyDescent="0.2">
      <c r="Z12" s="24"/>
    </row>
    <row r="13" spans="1:28" x14ac:dyDescent="0.2">
      <c r="Z13" s="24"/>
    </row>
    <row r="14" spans="1:28" x14ac:dyDescent="0.2">
      <c r="P14" s="24"/>
      <c r="Z14" s="24"/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view="pageBreakPreview" zoomScale="130" zoomScaleNormal="100" zoomScaleSheetLayoutView="130" workbookViewId="0">
      <selection activeCell="J18" sqref="J18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3.85546875" bestFit="1" customWidth="1"/>
    <col min="5" max="5" width="1.28515625" customWidth="1"/>
    <col min="6" max="6" width="18.85546875" bestFit="1" customWidth="1"/>
    <col min="7" max="7" width="1.28515625" customWidth="1"/>
    <col min="8" max="8" width="18.7109375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5.5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5.5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5" spans="1:12" ht="24" x14ac:dyDescent="0.2">
      <c r="A5" s="1" t="s">
        <v>21</v>
      </c>
      <c r="B5" s="27" t="s">
        <v>22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21" x14ac:dyDescent="0.2">
      <c r="D6" s="2" t="s">
        <v>7</v>
      </c>
      <c r="F6" s="28" t="s">
        <v>8</v>
      </c>
      <c r="G6" s="28"/>
      <c r="H6" s="28"/>
      <c r="J6" s="2" t="s">
        <v>9</v>
      </c>
    </row>
    <row r="7" spans="1:12" ht="21" x14ac:dyDescent="0.2">
      <c r="A7" s="28" t="s">
        <v>23</v>
      </c>
      <c r="B7" s="28"/>
      <c r="D7" s="2" t="s">
        <v>24</v>
      </c>
      <c r="F7" s="2" t="s">
        <v>25</v>
      </c>
      <c r="H7" s="2" t="s">
        <v>26</v>
      </c>
      <c r="J7" s="2" t="s">
        <v>24</v>
      </c>
      <c r="L7" s="2" t="s">
        <v>18</v>
      </c>
    </row>
    <row r="8" spans="1:12" ht="18.75" x14ac:dyDescent="0.2">
      <c r="A8" s="33" t="s">
        <v>65</v>
      </c>
      <c r="B8" s="33"/>
      <c r="D8" s="7">
        <v>2194325533</v>
      </c>
      <c r="F8" s="7">
        <v>26268251694244</v>
      </c>
      <c r="H8" s="7">
        <f>20825785096468+5426329672958</f>
        <v>26252114769426</v>
      </c>
      <c r="J8" s="7">
        <f>D8+F8-H8</f>
        <v>18331250351</v>
      </c>
      <c r="L8" s="14" t="s">
        <v>27</v>
      </c>
    </row>
    <row r="9" spans="1:12" ht="18.75" x14ac:dyDescent="0.2">
      <c r="A9" s="34" t="s">
        <v>69</v>
      </c>
      <c r="B9" s="34"/>
      <c r="D9" s="16">
        <v>49888976</v>
      </c>
      <c r="F9" s="16">
        <v>199537</v>
      </c>
      <c r="H9" s="16">
        <v>1335000</v>
      </c>
      <c r="J9" s="16">
        <v>48753513</v>
      </c>
      <c r="L9" s="17" t="s">
        <v>27</v>
      </c>
    </row>
    <row r="10" spans="1:12" ht="21" x14ac:dyDescent="0.2">
      <c r="A10" s="32" t="s">
        <v>20</v>
      </c>
      <c r="B10" s="32"/>
      <c r="D10" s="11">
        <f>SUM(D8:D9)</f>
        <v>2244214509</v>
      </c>
      <c r="F10" s="11">
        <f>SUM(F8:F9)</f>
        <v>26268251893781</v>
      </c>
      <c r="H10" s="11">
        <f>SUM(H8:H9)</f>
        <v>26252116104426</v>
      </c>
      <c r="J10" s="11">
        <f>SUM(J8:J9)</f>
        <v>18380003864</v>
      </c>
      <c r="L10" s="12">
        <v>0</v>
      </c>
    </row>
  </sheetData>
  <mergeCells count="9">
    <mergeCell ref="A7:B7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"/>
  <sheetViews>
    <sheetView rightToLeft="1" view="pageBreakPreview" zoomScale="130" zoomScaleNormal="100" zoomScaleSheetLayoutView="130" workbookViewId="0">
      <selection activeCell="M5" sqref="M5:M7"/>
    </sheetView>
  </sheetViews>
  <sheetFormatPr defaultRowHeight="12.75" x14ac:dyDescent="0.2"/>
  <cols>
    <col min="1" max="1" width="3.85546875" bestFit="1" customWidth="1"/>
    <col min="2" max="2" width="44.140625" customWidth="1"/>
    <col min="3" max="3" width="1.28515625" customWidth="1"/>
    <col min="4" max="4" width="8.28515625" bestFit="1" customWidth="1"/>
    <col min="5" max="5" width="1.28515625" customWidth="1"/>
    <col min="6" max="6" width="18.8554687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3" ht="25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3" ht="25.5" x14ac:dyDescent="0.2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</row>
    <row r="3" spans="1:13" ht="25.5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5" spans="1:13" ht="24" x14ac:dyDescent="0.2">
      <c r="A5" s="1" t="s">
        <v>29</v>
      </c>
      <c r="B5" s="27" t="s">
        <v>30</v>
      </c>
      <c r="C5" s="27"/>
      <c r="D5" s="27"/>
      <c r="E5" s="27"/>
      <c r="F5" s="27"/>
      <c r="G5" s="27"/>
      <c r="H5" s="27"/>
      <c r="I5" s="27"/>
      <c r="J5" s="27"/>
    </row>
    <row r="6" spans="1:13" x14ac:dyDescent="0.2">
      <c r="M6" s="24"/>
    </row>
    <row r="7" spans="1:13" ht="21" x14ac:dyDescent="0.2">
      <c r="A7" s="28" t="s">
        <v>31</v>
      </c>
      <c r="B7" s="28"/>
      <c r="D7" s="2" t="s">
        <v>32</v>
      </c>
      <c r="F7" s="2" t="s">
        <v>24</v>
      </c>
      <c r="H7" s="2" t="s">
        <v>33</v>
      </c>
      <c r="J7" s="2" t="s">
        <v>34</v>
      </c>
    </row>
    <row r="8" spans="1:13" ht="18.75" x14ac:dyDescent="0.2">
      <c r="A8" s="33" t="s">
        <v>35</v>
      </c>
      <c r="B8" s="33"/>
      <c r="D8" s="13" t="s">
        <v>36</v>
      </c>
      <c r="F8" s="7">
        <v>59530565989985</v>
      </c>
      <c r="H8" s="38">
        <f>F8/F11</f>
        <v>0.99857865495537901</v>
      </c>
      <c r="I8" s="39"/>
      <c r="J8" s="38">
        <v>0.19228600855525782</v>
      </c>
    </row>
    <row r="9" spans="1:13" ht="18.75" x14ac:dyDescent="0.2">
      <c r="A9" s="34" t="s">
        <v>39</v>
      </c>
      <c r="B9" s="34"/>
      <c r="D9" s="15" t="s">
        <v>37</v>
      </c>
      <c r="F9" s="16">
        <v>23604770229</v>
      </c>
      <c r="H9" s="40">
        <f>F9/F11</f>
        <v>3.9595154713917968E-4</v>
      </c>
      <c r="I9" s="39"/>
      <c r="J9" s="40">
        <v>7.6244312055792906E-5</v>
      </c>
    </row>
    <row r="10" spans="1:13" ht="18.75" x14ac:dyDescent="0.2">
      <c r="A10" s="35" t="s">
        <v>40</v>
      </c>
      <c r="B10" s="35"/>
      <c r="D10" s="15" t="s">
        <v>38</v>
      </c>
      <c r="F10" s="19">
        <f>'سایر درآمدها'!D9</f>
        <v>12485467145</v>
      </c>
      <c r="H10" s="41">
        <f>F10/F11</f>
        <v>2.0943394004083811E-4</v>
      </c>
      <c r="I10" s="39"/>
      <c r="J10" s="41">
        <v>4.0328537152893031E-5</v>
      </c>
    </row>
    <row r="11" spans="1:13" ht="21" x14ac:dyDescent="0.2">
      <c r="A11" s="32" t="s">
        <v>20</v>
      </c>
      <c r="B11" s="32"/>
      <c r="D11" s="11"/>
      <c r="F11" s="11">
        <v>59615299901083</v>
      </c>
      <c r="H11" s="42">
        <f>SUM(H8:H10)</f>
        <v>0.99918404044255904</v>
      </c>
      <c r="I11" s="39"/>
      <c r="J11" s="42">
        <f>SUM(J8:J10)</f>
        <v>0.19240258140446651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view="pageBreakPreview" zoomScaleNormal="100" zoomScaleSheetLayoutView="100" workbookViewId="0">
      <selection activeCell="P37" sqref="P37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5703125" bestFit="1" customWidth="1"/>
    <col min="9" max="9" width="1.28515625" customWidth="1"/>
    <col min="10" max="10" width="18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20" bestFit="1" customWidth="1"/>
    <col min="18" max="18" width="1.28515625" customWidth="1"/>
    <col min="19" max="19" width="18.85546875" bestFit="1" customWidth="1"/>
    <col min="20" max="20" width="1.28515625" customWidth="1"/>
    <col min="21" max="21" width="20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25.5" x14ac:dyDescent="0.2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25.5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5" spans="1:23" ht="24" x14ac:dyDescent="0.2">
      <c r="A5" s="1" t="s">
        <v>41</v>
      </c>
      <c r="B5" s="27" t="s">
        <v>42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21" x14ac:dyDescent="0.2">
      <c r="D6" s="28" t="s">
        <v>43</v>
      </c>
      <c r="E6" s="28"/>
      <c r="F6" s="28"/>
      <c r="G6" s="28"/>
      <c r="H6" s="28"/>
      <c r="I6" s="28"/>
      <c r="J6" s="28"/>
      <c r="K6" s="28"/>
      <c r="L6" s="28"/>
      <c r="N6" s="28" t="s">
        <v>44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21" x14ac:dyDescent="0.2">
      <c r="D7" s="3"/>
      <c r="E7" s="3"/>
      <c r="F7" s="3"/>
      <c r="G7" s="3"/>
      <c r="H7" s="3"/>
      <c r="I7" s="3"/>
      <c r="J7" s="29" t="s">
        <v>20</v>
      </c>
      <c r="K7" s="29"/>
      <c r="L7" s="29"/>
      <c r="N7" s="3"/>
      <c r="O7" s="3"/>
      <c r="P7" s="3"/>
      <c r="Q7" s="3"/>
      <c r="R7" s="3"/>
      <c r="S7" s="3"/>
      <c r="T7" s="3"/>
      <c r="U7" s="29" t="s">
        <v>20</v>
      </c>
      <c r="V7" s="29"/>
      <c r="W7" s="29"/>
    </row>
    <row r="8" spans="1:23" ht="21" x14ac:dyDescent="0.2">
      <c r="A8" s="28" t="s">
        <v>45</v>
      </c>
      <c r="B8" s="28"/>
      <c r="D8" s="2" t="s">
        <v>46</v>
      </c>
      <c r="F8" s="2" t="s">
        <v>47</v>
      </c>
      <c r="H8" s="2" t="s">
        <v>48</v>
      </c>
      <c r="J8" s="4" t="s">
        <v>24</v>
      </c>
      <c r="K8" s="3"/>
      <c r="L8" s="4" t="s">
        <v>33</v>
      </c>
      <c r="N8" s="2" t="s">
        <v>46</v>
      </c>
      <c r="P8" s="28" t="s">
        <v>47</v>
      </c>
      <c r="Q8" s="28"/>
      <c r="S8" s="2" t="s">
        <v>48</v>
      </c>
      <c r="U8" s="4" t="s">
        <v>24</v>
      </c>
      <c r="V8" s="3"/>
      <c r="W8" s="4" t="s">
        <v>33</v>
      </c>
    </row>
    <row r="9" spans="1:23" ht="18.75" x14ac:dyDescent="0.2">
      <c r="A9" s="33" t="s">
        <v>19</v>
      </c>
      <c r="B9" s="33"/>
      <c r="D9" s="7">
        <v>0</v>
      </c>
      <c r="F9" s="7">
        <v>48068856501819</v>
      </c>
      <c r="H9" s="7">
        <v>11461709488166</v>
      </c>
      <c r="J9" s="7">
        <v>59530565989985</v>
      </c>
      <c r="L9" s="14">
        <v>99.85</v>
      </c>
      <c r="N9" s="7">
        <v>0</v>
      </c>
      <c r="P9" s="31">
        <v>178963480309835</v>
      </c>
      <c r="Q9" s="31"/>
      <c r="S9" s="7">
        <v>21244923126999</v>
      </c>
      <c r="U9" s="7">
        <v>200208403436834</v>
      </c>
      <c r="W9" s="14">
        <v>99.91</v>
      </c>
    </row>
    <row r="10" spans="1:23" ht="18.75" x14ac:dyDescent="0.2">
      <c r="A10" s="35" t="s">
        <v>49</v>
      </c>
      <c r="B10" s="35"/>
      <c r="D10" s="19">
        <v>0</v>
      </c>
      <c r="F10" s="19">
        <v>0</v>
      </c>
      <c r="H10" s="19">
        <v>0</v>
      </c>
      <c r="J10" s="19">
        <v>0</v>
      </c>
      <c r="L10" s="20">
        <v>0</v>
      </c>
      <c r="N10" s="19">
        <v>0</v>
      </c>
      <c r="P10" s="36">
        <v>0</v>
      </c>
      <c r="Q10" s="37"/>
      <c r="S10" s="19">
        <v>-272</v>
      </c>
      <c r="U10" s="19">
        <v>-272</v>
      </c>
      <c r="W10" s="20">
        <v>0</v>
      </c>
    </row>
    <row r="11" spans="1:23" ht="21" x14ac:dyDescent="0.2">
      <c r="A11" s="32" t="s">
        <v>20</v>
      </c>
      <c r="B11" s="32"/>
      <c r="D11" s="11">
        <v>0</v>
      </c>
      <c r="F11" s="11">
        <v>48068856501819</v>
      </c>
      <c r="H11" s="11">
        <v>11461709488166</v>
      </c>
      <c r="J11" s="11">
        <v>59530565989985</v>
      </c>
      <c r="L11" s="12">
        <v>99.85</v>
      </c>
      <c r="N11" s="11">
        <v>0</v>
      </c>
      <c r="Q11" s="11">
        <v>178963480309835</v>
      </c>
      <c r="S11" s="11">
        <v>21244923126727</v>
      </c>
      <c r="U11" s="11">
        <v>200208403436562</v>
      </c>
      <c r="W11" s="12">
        <v>99.91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2"/>
  <sheetViews>
    <sheetView rightToLeft="1" view="pageBreakPreview" zoomScale="145" zoomScaleNormal="100" zoomScaleSheetLayoutView="145" workbookViewId="0">
      <selection activeCell="B17" sqref="B17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14.85546875" bestFit="1" customWidth="1"/>
    <col min="5" max="5" width="1.28515625" customWidth="1"/>
    <col min="6" max="6" width="16" bestFit="1" customWidth="1"/>
  </cols>
  <sheetData>
    <row r="1" spans="1:6" ht="25.5" x14ac:dyDescent="0.2">
      <c r="A1" s="26" t="s">
        <v>0</v>
      </c>
      <c r="B1" s="26"/>
      <c r="C1" s="26"/>
      <c r="D1" s="26"/>
      <c r="E1" s="26"/>
      <c r="F1" s="26"/>
    </row>
    <row r="2" spans="1:6" ht="25.5" x14ac:dyDescent="0.2">
      <c r="A2" s="26" t="s">
        <v>28</v>
      </c>
      <c r="B2" s="26"/>
      <c r="C2" s="26"/>
      <c r="D2" s="26"/>
      <c r="E2" s="26"/>
      <c r="F2" s="26"/>
    </row>
    <row r="3" spans="1:6" ht="25.5" x14ac:dyDescent="0.2">
      <c r="A3" s="26" t="s">
        <v>2</v>
      </c>
      <c r="B3" s="26"/>
      <c r="C3" s="26"/>
      <c r="D3" s="26"/>
      <c r="E3" s="26"/>
      <c r="F3" s="26"/>
    </row>
    <row r="5" spans="1:6" ht="24" x14ac:dyDescent="0.2">
      <c r="A5" s="1" t="s">
        <v>50</v>
      </c>
      <c r="B5" s="27" t="s">
        <v>51</v>
      </c>
      <c r="C5" s="27"/>
      <c r="D5" s="27"/>
      <c r="E5" s="27"/>
      <c r="F5" s="27"/>
    </row>
    <row r="6" spans="1:6" ht="21" x14ac:dyDescent="0.2">
      <c r="A6" s="28" t="s">
        <v>52</v>
      </c>
      <c r="B6" s="28"/>
      <c r="D6" s="28" t="s">
        <v>43</v>
      </c>
      <c r="E6" s="28"/>
      <c r="F6" s="2" t="s">
        <v>44</v>
      </c>
    </row>
    <row r="7" spans="1:6" ht="18.75" x14ac:dyDescent="0.2">
      <c r="A7" s="34" t="s">
        <v>69</v>
      </c>
      <c r="B7" s="34"/>
      <c r="D7" s="16">
        <v>199537</v>
      </c>
      <c r="F7" s="16">
        <f>204184+213451</f>
        <v>417635</v>
      </c>
    </row>
    <row r="8" spans="1:6" ht="18.75" x14ac:dyDescent="0.2">
      <c r="A8" s="34" t="s">
        <v>68</v>
      </c>
      <c r="B8" s="34"/>
      <c r="D8" s="16">
        <v>0</v>
      </c>
      <c r="F8" s="16">
        <v>386608</v>
      </c>
    </row>
    <row r="9" spans="1:6" ht="18.75" x14ac:dyDescent="0.2">
      <c r="A9" s="34" t="s">
        <v>67</v>
      </c>
      <c r="B9" s="34"/>
      <c r="D9" s="16">
        <v>0</v>
      </c>
      <c r="F9" s="16">
        <v>539812</v>
      </c>
    </row>
    <row r="10" spans="1:6" ht="18.75" x14ac:dyDescent="0.2">
      <c r="A10" s="34" t="s">
        <v>66</v>
      </c>
      <c r="B10" s="34"/>
      <c r="D10" s="16">
        <v>0</v>
      </c>
      <c r="F10" s="16">
        <v>236194</v>
      </c>
    </row>
    <row r="11" spans="1:6" ht="18.75" x14ac:dyDescent="0.2">
      <c r="A11" s="35" t="s">
        <v>65</v>
      </c>
      <c r="B11" s="35"/>
      <c r="D11" s="19">
        <f>23604471143+99549</f>
        <v>23604570692</v>
      </c>
      <c r="F11" s="19">
        <f>23604471143+26688120</f>
        <v>23631159263</v>
      </c>
    </row>
    <row r="12" spans="1:6" ht="21.75" thickBot="1" x14ac:dyDescent="0.25">
      <c r="A12" s="32" t="s">
        <v>20</v>
      </c>
      <c r="B12" s="32"/>
      <c r="D12" s="11">
        <v>23604770229</v>
      </c>
      <c r="F12" s="11">
        <v>23632739512</v>
      </c>
    </row>
  </sheetData>
  <mergeCells count="12">
    <mergeCell ref="A9:B9"/>
    <mergeCell ref="A10:B10"/>
    <mergeCell ref="A11:B11"/>
    <mergeCell ref="A12:B12"/>
    <mergeCell ref="A6:B6"/>
    <mergeCell ref="A7:B7"/>
    <mergeCell ref="A8:B8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view="pageBreakPreview" zoomScale="130" zoomScaleNormal="100" zoomScaleSheetLayoutView="130" workbookViewId="0">
      <selection activeCell="F29" sqref="F29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4.85546875" bestFit="1" customWidth="1"/>
    <col min="5" max="5" width="1.28515625" customWidth="1"/>
    <col min="6" max="6" width="14.85546875" bestFit="1" customWidth="1"/>
    <col min="7" max="7" width="0.28515625" customWidth="1"/>
  </cols>
  <sheetData>
    <row r="1" spans="1:6" ht="25.5" x14ac:dyDescent="0.2">
      <c r="A1" s="26" t="s">
        <v>0</v>
      </c>
      <c r="B1" s="26"/>
      <c r="C1" s="26"/>
      <c r="D1" s="26"/>
      <c r="E1" s="26"/>
      <c r="F1" s="26"/>
    </row>
    <row r="2" spans="1:6" ht="25.5" x14ac:dyDescent="0.2">
      <c r="A2" s="26" t="s">
        <v>28</v>
      </c>
      <c r="B2" s="26"/>
      <c r="C2" s="26"/>
      <c r="D2" s="26"/>
      <c r="E2" s="26"/>
      <c r="F2" s="26"/>
    </row>
    <row r="3" spans="1:6" ht="25.5" x14ac:dyDescent="0.2">
      <c r="A3" s="26" t="s">
        <v>2</v>
      </c>
      <c r="B3" s="26"/>
      <c r="C3" s="26"/>
      <c r="D3" s="26"/>
      <c r="E3" s="26"/>
      <c r="F3" s="26"/>
    </row>
    <row r="5" spans="1:6" ht="24" x14ac:dyDescent="0.2">
      <c r="A5" s="1" t="s">
        <v>53</v>
      </c>
      <c r="B5" s="27" t="s">
        <v>40</v>
      </c>
      <c r="C5" s="27"/>
      <c r="D5" s="27"/>
      <c r="E5" s="27"/>
      <c r="F5" s="27"/>
    </row>
    <row r="6" spans="1:6" ht="21" x14ac:dyDescent="0.2">
      <c r="A6" s="28" t="s">
        <v>40</v>
      </c>
      <c r="B6" s="28"/>
      <c r="D6" s="2" t="s">
        <v>43</v>
      </c>
      <c r="F6" s="2" t="s">
        <v>9</v>
      </c>
    </row>
    <row r="7" spans="1:6" ht="18.75" x14ac:dyDescent="0.2">
      <c r="A7" s="33" t="s">
        <v>40</v>
      </c>
      <c r="B7" s="33"/>
      <c r="D7" s="7">
        <v>-1280</v>
      </c>
      <c r="F7" s="7">
        <v>-1280</v>
      </c>
    </row>
    <row r="8" spans="1:6" ht="18.75" x14ac:dyDescent="0.2">
      <c r="A8" s="35" t="s">
        <v>54</v>
      </c>
      <c r="B8" s="35"/>
      <c r="D8" s="19">
        <v>12485468425</v>
      </c>
      <c r="F8" s="19">
        <v>61129142149</v>
      </c>
    </row>
    <row r="9" spans="1:6" ht="21" x14ac:dyDescent="0.2">
      <c r="A9" s="32" t="s">
        <v>20</v>
      </c>
      <c r="B9" s="32"/>
      <c r="D9" s="11">
        <v>12485467145</v>
      </c>
      <c r="F9" s="11">
        <v>61129140869</v>
      </c>
    </row>
  </sheetData>
  <mergeCells count="8">
    <mergeCell ref="A7:B7"/>
    <mergeCell ref="A8:B8"/>
    <mergeCell ref="A9:B9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tabSelected="1" view="pageBreakPreview" zoomScale="115" zoomScaleNormal="100" zoomScaleSheetLayoutView="115" workbookViewId="0">
      <selection activeCell="G24" sqref="G24"/>
    </sheetView>
  </sheetViews>
  <sheetFormatPr defaultRowHeight="12.75" x14ac:dyDescent="0.2"/>
  <cols>
    <col min="1" max="1" width="38.42578125" bestFit="1" customWidth="1"/>
    <col min="2" max="2" width="1.28515625" customWidth="1"/>
    <col min="3" max="3" width="14.85546875" bestFit="1" customWidth="1"/>
    <col min="4" max="4" width="1.28515625" customWidth="1"/>
    <col min="5" max="5" width="12.140625" bestFit="1" customWidth="1"/>
    <col min="6" max="6" width="1.28515625" customWidth="1"/>
    <col min="7" max="7" width="14.85546875" bestFit="1" customWidth="1"/>
    <col min="8" max="8" width="1.28515625" customWidth="1"/>
    <col min="9" max="9" width="14.85546875" bestFit="1" customWidth="1"/>
    <col min="10" max="10" width="1.28515625" customWidth="1"/>
    <col min="11" max="11" width="12.140625" bestFit="1" customWidth="1"/>
    <col min="12" max="12" width="1.28515625" customWidth="1"/>
    <col min="13" max="13" width="14.85546875" bestFit="1" customWidth="1"/>
    <col min="14" max="14" width="0.28515625" customWidth="1"/>
  </cols>
  <sheetData>
    <row r="1" spans="1:13" ht="25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5.5" x14ac:dyDescent="0.2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5" spans="1:13" ht="24" x14ac:dyDescent="0.2">
      <c r="A5" s="27" t="s">
        <v>58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21" x14ac:dyDescent="0.2">
      <c r="A6" s="28" t="s">
        <v>31</v>
      </c>
      <c r="C6" s="28" t="s">
        <v>43</v>
      </c>
      <c r="D6" s="28"/>
      <c r="E6" s="28"/>
      <c r="F6" s="28"/>
      <c r="G6" s="28"/>
      <c r="I6" s="28" t="s">
        <v>44</v>
      </c>
      <c r="J6" s="28"/>
      <c r="K6" s="28"/>
      <c r="L6" s="28"/>
      <c r="M6" s="28"/>
    </row>
    <row r="7" spans="1:13" ht="21" x14ac:dyDescent="0.2">
      <c r="A7" s="28"/>
      <c r="C7" s="21" t="s">
        <v>56</v>
      </c>
      <c r="D7" s="3"/>
      <c r="E7" s="21" t="s">
        <v>55</v>
      </c>
      <c r="F7" s="3"/>
      <c r="G7" s="21" t="s">
        <v>57</v>
      </c>
      <c r="I7" s="21" t="s">
        <v>56</v>
      </c>
      <c r="J7" s="3"/>
      <c r="K7" s="21" t="s">
        <v>55</v>
      </c>
      <c r="L7" s="3"/>
      <c r="M7" s="21" t="s">
        <v>57</v>
      </c>
    </row>
    <row r="8" spans="1:13" ht="18.75" x14ac:dyDescent="0.2">
      <c r="A8" s="15" t="s">
        <v>69</v>
      </c>
      <c r="C8" s="16">
        <v>199537</v>
      </c>
      <c r="E8" s="16">
        <v>0</v>
      </c>
      <c r="G8" s="16">
        <v>199537</v>
      </c>
      <c r="I8" s="16">
        <f>213451+204184</f>
        <v>417635</v>
      </c>
      <c r="K8" s="16">
        <v>0</v>
      </c>
      <c r="M8" s="16">
        <f>213451+204184</f>
        <v>417635</v>
      </c>
    </row>
    <row r="9" spans="1:13" ht="18.75" x14ac:dyDescent="0.2">
      <c r="A9" s="15" t="s">
        <v>68</v>
      </c>
      <c r="C9" s="16">
        <v>0</v>
      </c>
      <c r="E9" s="16">
        <v>0</v>
      </c>
      <c r="G9" s="16">
        <v>0</v>
      </c>
      <c r="I9" s="16">
        <v>386608</v>
      </c>
      <c r="K9" s="16">
        <v>0</v>
      </c>
      <c r="M9" s="16">
        <v>386608</v>
      </c>
    </row>
    <row r="10" spans="1:13" ht="18.75" x14ac:dyDescent="0.2">
      <c r="A10" s="15" t="s">
        <v>67</v>
      </c>
      <c r="C10" s="16">
        <v>0</v>
      </c>
      <c r="E10" s="16">
        <v>0</v>
      </c>
      <c r="G10" s="16">
        <v>0</v>
      </c>
      <c r="I10" s="16">
        <v>539812</v>
      </c>
      <c r="K10" s="16">
        <v>0</v>
      </c>
      <c r="M10" s="16">
        <v>539812</v>
      </c>
    </row>
    <row r="11" spans="1:13" ht="18.75" x14ac:dyDescent="0.2">
      <c r="A11" s="15" t="s">
        <v>66</v>
      </c>
      <c r="C11" s="16">
        <v>0</v>
      </c>
      <c r="E11" s="16">
        <v>0</v>
      </c>
      <c r="G11" s="16">
        <v>0</v>
      </c>
      <c r="I11" s="16">
        <v>236194</v>
      </c>
      <c r="K11" s="16">
        <v>0</v>
      </c>
      <c r="M11" s="16">
        <v>236194</v>
      </c>
    </row>
    <row r="12" spans="1:13" ht="18.75" x14ac:dyDescent="0.2">
      <c r="A12" s="18" t="s">
        <v>70</v>
      </c>
      <c r="C12" s="19">
        <f>99549+23604471143</f>
        <v>23604570692</v>
      </c>
      <c r="E12" s="19">
        <v>115834373</v>
      </c>
      <c r="G12" s="19">
        <f>23488636770+99549</f>
        <v>23488736319</v>
      </c>
      <c r="I12" s="19">
        <f>23604471143+26688120</f>
        <v>23631159263</v>
      </c>
      <c r="K12" s="19">
        <v>115834373</v>
      </c>
      <c r="M12" s="19">
        <f>23488636770+26688120</f>
        <v>23515324890</v>
      </c>
    </row>
    <row r="13" spans="1:13" ht="21" x14ac:dyDescent="0.2">
      <c r="A13" s="10" t="s">
        <v>20</v>
      </c>
      <c r="C13" s="11">
        <v>23604770229</v>
      </c>
      <c r="E13" s="11">
        <v>115834373</v>
      </c>
      <c r="G13" s="11">
        <v>23488935856</v>
      </c>
      <c r="I13" s="11">
        <v>23632739512</v>
      </c>
      <c r="K13" s="11">
        <v>115834373</v>
      </c>
      <c r="M13" s="11">
        <v>23516905139</v>
      </c>
    </row>
    <row r="14" spans="1:13" x14ac:dyDescent="0.2">
      <c r="I14" s="24"/>
    </row>
    <row r="15" spans="1:13" x14ac:dyDescent="0.2">
      <c r="I15" s="2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3"/>
  <sheetViews>
    <sheetView rightToLeft="1" view="pageBreakPreview" topLeftCell="A3" zoomScale="130" zoomScaleNormal="100" zoomScaleSheetLayoutView="130" workbookViewId="0">
      <selection activeCell="M11" sqref="M11"/>
    </sheetView>
  </sheetViews>
  <sheetFormatPr defaultRowHeight="12.75" x14ac:dyDescent="0.2"/>
  <cols>
    <col min="1" max="1" width="30.140625" bestFit="1" customWidth="1"/>
    <col min="2" max="2" width="1.28515625" customWidth="1"/>
    <col min="3" max="3" width="8.28515625" bestFit="1" customWidth="1"/>
    <col min="4" max="4" width="1.28515625" customWidth="1"/>
    <col min="5" max="5" width="19" bestFit="1" customWidth="1"/>
    <col min="6" max="6" width="1.28515625" customWidth="1"/>
    <col min="7" max="7" width="17.570312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8.85546875" bestFit="1" customWidth="1"/>
  </cols>
  <sheetData>
    <row r="1" spans="1:17" ht="25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5.5" x14ac:dyDescent="0.2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5.5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24" x14ac:dyDescent="0.2">
      <c r="A5" s="27" t="s">
        <v>59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ht="21" x14ac:dyDescent="0.2">
      <c r="A6" s="28" t="s">
        <v>31</v>
      </c>
      <c r="C6" s="28" t="s">
        <v>43</v>
      </c>
      <c r="D6" s="28"/>
      <c r="E6" s="28"/>
      <c r="F6" s="28"/>
      <c r="G6" s="28"/>
      <c r="H6" s="28"/>
      <c r="I6" s="28"/>
      <c r="K6" s="28" t="s">
        <v>44</v>
      </c>
      <c r="L6" s="28"/>
      <c r="M6" s="28"/>
      <c r="N6" s="28"/>
      <c r="O6" s="28"/>
      <c r="P6" s="28"/>
      <c r="Q6" s="28"/>
    </row>
    <row r="7" spans="1:17" ht="42" x14ac:dyDescent="0.2">
      <c r="A7" s="28"/>
      <c r="C7" s="21" t="s">
        <v>13</v>
      </c>
      <c r="D7" s="3"/>
      <c r="E7" s="21" t="s">
        <v>60</v>
      </c>
      <c r="F7" s="3"/>
      <c r="G7" s="21" t="s">
        <v>61</v>
      </c>
      <c r="H7" s="3"/>
      <c r="I7" s="21" t="s">
        <v>62</v>
      </c>
      <c r="K7" s="21" t="s">
        <v>13</v>
      </c>
      <c r="L7" s="3"/>
      <c r="M7" s="21" t="s">
        <v>60</v>
      </c>
      <c r="N7" s="3"/>
      <c r="O7" s="21" t="s">
        <v>61</v>
      </c>
      <c r="P7" s="3"/>
      <c r="Q7" s="21" t="s">
        <v>62</v>
      </c>
    </row>
    <row r="8" spans="1:17" ht="18.75" x14ac:dyDescent="0.2">
      <c r="A8" s="13" t="s">
        <v>19</v>
      </c>
      <c r="C8" s="7">
        <v>902191</v>
      </c>
      <c r="E8" s="7">
        <v>20952338703129</v>
      </c>
      <c r="G8" s="7">
        <v>9490629214963</v>
      </c>
      <c r="I8" s="7">
        <v>11461709488166</v>
      </c>
      <c r="K8" s="7">
        <v>1936525</v>
      </c>
      <c r="M8" s="7">
        <v>41421732880947</v>
      </c>
      <c r="O8" s="7">
        <v>20176809753948</v>
      </c>
      <c r="Q8" s="7">
        <v>21244923126999</v>
      </c>
    </row>
    <row r="9" spans="1:17" ht="18.75" x14ac:dyDescent="0.2">
      <c r="A9" s="18" t="s">
        <v>49</v>
      </c>
      <c r="C9" s="19">
        <v>0</v>
      </c>
      <c r="E9" s="19">
        <v>0</v>
      </c>
      <c r="G9" s="19">
        <v>0</v>
      </c>
      <c r="I9" s="19">
        <v>0</v>
      </c>
      <c r="K9" s="19">
        <v>10526488</v>
      </c>
      <c r="M9" s="19">
        <v>68002615794068</v>
      </c>
      <c r="O9" s="19">
        <v>68002615794340</v>
      </c>
      <c r="Q9" s="19">
        <v>-272</v>
      </c>
    </row>
    <row r="10" spans="1:17" ht="21.75" thickBot="1" x14ac:dyDescent="0.25">
      <c r="A10" s="10" t="s">
        <v>20</v>
      </c>
      <c r="C10" s="11">
        <v>902191</v>
      </c>
      <c r="E10" s="11">
        <v>20952338703129</v>
      </c>
      <c r="G10" s="11">
        <v>9490629214963</v>
      </c>
      <c r="I10" s="11">
        <v>11461709488166</v>
      </c>
      <c r="K10" s="11">
        <v>12463013</v>
      </c>
      <c r="M10" s="11">
        <v>109424348675015</v>
      </c>
      <c r="O10" s="11">
        <v>88179425548288</v>
      </c>
      <c r="Q10" s="11">
        <v>21244923126727</v>
      </c>
    </row>
    <row r="11" spans="1:17" ht="13.5" thickTop="1" x14ac:dyDescent="0.2">
      <c r="M11" s="24"/>
      <c r="Q11" s="24"/>
    </row>
    <row r="12" spans="1:17" x14ac:dyDescent="0.2">
      <c r="Q12" s="24"/>
    </row>
    <row r="13" spans="1:17" x14ac:dyDescent="0.2">
      <c r="Q13" s="2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0"/>
  <sheetViews>
    <sheetView rightToLeft="1" view="pageBreakPreview" zoomScale="115" zoomScaleNormal="100" zoomScaleSheetLayoutView="115" workbookViewId="0">
      <selection activeCell="E10" sqref="E10"/>
    </sheetView>
  </sheetViews>
  <sheetFormatPr defaultRowHeight="12.75" x14ac:dyDescent="0.2"/>
  <cols>
    <col min="1" max="1" width="17.28515625" bestFit="1" customWidth="1"/>
    <col min="2" max="2" width="1.28515625" customWidth="1"/>
    <col min="3" max="3" width="11" bestFit="1" customWidth="1"/>
    <col min="4" max="4" width="1.28515625" customWidth="1"/>
    <col min="5" max="5" width="20" bestFit="1" customWidth="1"/>
    <col min="6" max="6" width="1.28515625" customWidth="1"/>
    <col min="7" max="7" width="19.85546875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20" bestFit="1" customWidth="1"/>
    <col min="14" max="14" width="1.28515625" customWidth="1"/>
    <col min="15" max="15" width="20.140625" bestFit="1" customWidth="1"/>
    <col min="16" max="16" width="1.28515625" customWidth="1"/>
    <col min="17" max="17" width="20" bestFit="1" customWidth="1"/>
  </cols>
  <sheetData>
    <row r="1" spans="1:17" ht="25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5.5" x14ac:dyDescent="0.2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5.5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24" x14ac:dyDescent="0.2">
      <c r="A5" s="27" t="s">
        <v>63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ht="21" x14ac:dyDescent="0.2">
      <c r="A6" s="28" t="s">
        <v>31</v>
      </c>
      <c r="C6" s="28" t="s">
        <v>43</v>
      </c>
      <c r="D6" s="28"/>
      <c r="E6" s="28"/>
      <c r="F6" s="28"/>
      <c r="G6" s="28"/>
      <c r="H6" s="28"/>
      <c r="I6" s="28"/>
      <c r="K6" s="28" t="s">
        <v>44</v>
      </c>
      <c r="L6" s="28"/>
      <c r="M6" s="28"/>
      <c r="N6" s="28"/>
      <c r="O6" s="28"/>
      <c r="P6" s="28"/>
      <c r="Q6" s="28"/>
    </row>
    <row r="7" spans="1:17" ht="42" x14ac:dyDescent="0.2">
      <c r="A7" s="28"/>
      <c r="C7" s="21" t="s">
        <v>13</v>
      </c>
      <c r="D7" s="3"/>
      <c r="E7" s="21" t="s">
        <v>15</v>
      </c>
      <c r="F7" s="3"/>
      <c r="G7" s="21" t="s">
        <v>61</v>
      </c>
      <c r="H7" s="3"/>
      <c r="I7" s="21" t="s">
        <v>64</v>
      </c>
      <c r="K7" s="21" t="s">
        <v>13</v>
      </c>
      <c r="L7" s="3"/>
      <c r="M7" s="21" t="s">
        <v>15</v>
      </c>
      <c r="N7" s="3"/>
      <c r="O7" s="21" t="s">
        <v>61</v>
      </c>
      <c r="P7" s="3"/>
      <c r="Q7" s="21" t="s">
        <v>64</v>
      </c>
    </row>
    <row r="8" spans="1:17" ht="18.75" x14ac:dyDescent="0.2">
      <c r="A8" s="5" t="s">
        <v>19</v>
      </c>
      <c r="C8" s="8">
        <v>12411908</v>
      </c>
      <c r="E8" s="8">
        <v>309537879334306</v>
      </c>
      <c r="G8" s="8">
        <v>261469022832487</v>
      </c>
      <c r="I8" s="8">
        <v>48068856501819</v>
      </c>
      <c r="K8" s="8">
        <v>12411908</v>
      </c>
      <c r="M8" s="8">
        <v>309537879334306</v>
      </c>
      <c r="O8" s="8">
        <v>130574399024471</v>
      </c>
      <c r="Q8" s="8">
        <v>178963480309835</v>
      </c>
    </row>
    <row r="9" spans="1:17" ht="21.75" thickBot="1" x14ac:dyDescent="0.25">
      <c r="A9" s="10" t="s">
        <v>20</v>
      </c>
      <c r="C9" s="11">
        <v>12411908</v>
      </c>
      <c r="E9" s="11">
        <v>309537879334306</v>
      </c>
      <c r="G9" s="11">
        <v>261469022832487</v>
      </c>
      <c r="I9" s="11">
        <v>48068856501819</v>
      </c>
      <c r="K9" s="11">
        <v>12411908</v>
      </c>
      <c r="M9" s="11">
        <v>309537879334306</v>
      </c>
      <c r="O9" s="11">
        <v>130574399024471</v>
      </c>
      <c r="Q9" s="11">
        <v>178963480309835</v>
      </c>
    </row>
    <row r="10" spans="1:17" x14ac:dyDescent="0.2">
      <c r="E10" s="2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Ehsan aghamohammadi</cp:lastModifiedBy>
  <dcterms:created xsi:type="dcterms:W3CDTF">2026-02-23T06:17:44Z</dcterms:created>
  <dcterms:modified xsi:type="dcterms:W3CDTF">2026-02-24T05:54:02Z</dcterms:modified>
</cp:coreProperties>
</file>