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مشترک کیمیا زرین کاردان\گزارش افشا پرتفو\1404\"/>
    </mc:Choice>
  </mc:AlternateContent>
  <xr:revisionPtr revIDLastSave="0" documentId="13_ncr:1_{5DA733DD-0A26-4D09-BC8A-581B39B72877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سود سپرده بانکی" sheetId="18" r:id="rId7"/>
    <sheet name="درآمد ناشی از فروش" sheetId="19" r:id="rId8"/>
    <sheet name="درآمد ناشی از تغییر قیمت اوراق" sheetId="21" r:id="rId9"/>
  </sheets>
  <definedNames>
    <definedName name="_xlnm.Print_Area" localSheetId="2">درآمد!$A$1:$K$11</definedName>
    <definedName name="_xlnm.Print_Area" localSheetId="4">'درآمد سپرده بانکی'!$A$1:$K$13</definedName>
    <definedName name="_xlnm.Print_Area" localSheetId="3">'درآمد سرمایه گذاری در سهام'!$A$1:$X$10</definedName>
    <definedName name="_xlnm.Print_Area" localSheetId="8">'درآمد ناشی از تغییر قیمت اوراق'!$A$1:$S$9</definedName>
    <definedName name="_xlnm.Print_Area" localSheetId="7">'درآمد ناشی از فروش'!$A$1:$S$10</definedName>
    <definedName name="_xlnm.Print_Area" localSheetId="5">'سایر درآمدها'!$A$1:$G$11</definedName>
    <definedName name="_xlnm.Print_Area" localSheetId="1">سپرده!$A$1:$M$17</definedName>
    <definedName name="_xlnm.Print_Area" localSheetId="6">'سود سپرده بانکی'!$A$1:$N$13</definedName>
    <definedName name="_xlnm.Print_Area" localSheetId="0">سهام!$A$1:$AC$10</definedName>
  </definedNames>
  <calcPr calcId="191029"/>
</workbook>
</file>

<file path=xl/calcChain.xml><?xml version="1.0" encoding="utf-8"?>
<calcChain xmlns="http://schemas.openxmlformats.org/spreadsheetml/2006/main">
  <c r="W10" i="9" l="1"/>
  <c r="W9" i="9"/>
  <c r="L10" i="9"/>
  <c r="L9" i="9"/>
  <c r="Q10" i="9"/>
  <c r="H13" i="13"/>
  <c r="J11" i="13" s="1"/>
  <c r="J11" i="8"/>
  <c r="J9" i="8"/>
  <c r="J10" i="8"/>
  <c r="J8" i="8"/>
  <c r="H11" i="8"/>
  <c r="H9" i="8"/>
  <c r="H10" i="8"/>
  <c r="H8" i="8"/>
  <c r="F11" i="8"/>
  <c r="F10" i="8"/>
  <c r="U10" i="9"/>
  <c r="U9" i="9"/>
  <c r="S10" i="9"/>
  <c r="S9" i="9"/>
  <c r="P9" i="9"/>
  <c r="O10" i="19"/>
  <c r="M10" i="19"/>
  <c r="Q10" i="19"/>
  <c r="J9" i="13"/>
  <c r="J10" i="13"/>
  <c r="J12" i="13"/>
  <c r="J8" i="13"/>
  <c r="F13" i="13"/>
  <c r="F9" i="13"/>
  <c r="F10" i="13"/>
  <c r="F11" i="13"/>
  <c r="F12" i="13"/>
  <c r="F8" i="13"/>
  <c r="L17" i="7"/>
  <c r="L10" i="7"/>
  <c r="L11" i="7"/>
  <c r="L12" i="7"/>
  <c r="L13" i="7"/>
  <c r="L14" i="7"/>
  <c r="L15" i="7"/>
  <c r="L16" i="7"/>
  <c r="L9" i="7"/>
  <c r="Z10" i="2"/>
  <c r="J13" i="13" l="1"/>
</calcChain>
</file>

<file path=xl/sharedStrings.xml><?xml version="1.0" encoding="utf-8"?>
<sst xmlns="http://schemas.openxmlformats.org/spreadsheetml/2006/main" count="175" uniqueCount="75">
  <si>
    <t>صندوق قابل معامله كيميا زرين كاردان</t>
  </si>
  <si>
    <t>صورت وضعیت پرتفوی</t>
  </si>
  <si>
    <t>برای ماه منتهی به 1404/08/30</t>
  </si>
  <si>
    <t>-1</t>
  </si>
  <si>
    <t>سرمایه گذاری ها</t>
  </si>
  <si>
    <t>-1-1</t>
  </si>
  <si>
    <t>سرمایه گذاری در سهام و حق تقدم سهام</t>
  </si>
  <si>
    <t>1404/07/30</t>
  </si>
  <si>
    <t>تغییرات طی دوره</t>
  </si>
  <si>
    <t>1404/08/30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</si>
  <si>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</si>
  <si>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</si>
  <si>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</si>
  <si>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</si>
  <si>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</si>
  <si>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</si>
  <si>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</si>
  <si>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</si>
  <si>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</si>
  <si>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شمش طلا GoldBar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</si>
  <si>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</si>
  <si>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</si>
  <si>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</si>
  <si>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</si>
  <si>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</si>
  <si>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</si>
  <si>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</si>
  <si>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مطهری- مهرداد</t>
  </si>
  <si>
    <t>سپرده کوتاه مدت بانک سامان سرو</t>
  </si>
  <si>
    <t>حساب جاری بانک سامان سرو</t>
  </si>
  <si>
    <t>سپرده کوتاه مدت بانک سامان ملاصدرا</t>
  </si>
  <si>
    <t>سپرده کوتاه مدت موسسه اعتباری ملل شیراز جنوبی</t>
  </si>
  <si>
    <t>سپرده کوتاه مدت بانک پاسارگاد ارمغان</t>
  </si>
  <si>
    <t>سپرده کوتاه مدت بانک اقتصاد نوین شهران</t>
  </si>
  <si>
    <t>سپرده کوتاه مدت بانک خاورمیانه مهستان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</si>
  <si>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</si>
  <si>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</si>
  <si>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</si>
  <si>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</si>
  <si>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</si>
  <si>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</si>
  <si>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</si>
  <si>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</si>
  <si>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</si>
  <si>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</si>
  <si>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</si>
  <si>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</si>
  <si>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</si>
  <si>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</si>
  <si>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</si>
  <si>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</si>
  <si>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</si>
  <si>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</si>
  <si>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</si>
  <si>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</si>
  <si>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</si>
  <si>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 غیرفعال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</si>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</sst>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0" fillId="0" borderId="5" xfId="0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4" fillId="0" borderId="6" xfId="0" applyNumberFormat="1" applyFont="1" applyBorder="1" applyAlignment="1">
      <alignment horizontal="center" vertical="top"/>
    </xf>
    <xf numFmtId="4" fontId="4" fillId="0" borderId="6" xfId="0" applyNumberFormat="1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4" fontId="4" fillId="0" borderId="8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3" fillId="0" borderId="7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top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3" fontId="4" fillId="0" borderId="0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0"/>
  <sheetViews>
    <sheetView rightToLeft="1" workbookViewId="0">
      <selection activeCell="AB9" sqref="AB9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" style="16" bestFit="1" customWidth="1"/>
    <col min="7" max="7" width="1.28515625" style="16" customWidth="1"/>
    <col min="8" max="8" width="18.85546875" style="16" bestFit="1" customWidth="1"/>
    <col min="9" max="9" width="1.28515625" style="16" customWidth="1"/>
    <col min="10" max="10" width="20.140625" style="16" bestFit="1" customWidth="1"/>
    <col min="11" max="11" width="1.28515625" style="16" customWidth="1"/>
    <col min="12" max="12" width="8" style="16" bestFit="1" customWidth="1"/>
    <col min="13" max="13" width="1.28515625" style="16" customWidth="1"/>
    <col min="14" max="14" width="17.85546875" style="16" bestFit="1" customWidth="1"/>
    <col min="15" max="15" width="1.28515625" style="16" customWidth="1"/>
    <col min="16" max="16" width="5.42578125" style="16" bestFit="1" customWidth="1"/>
    <col min="17" max="17" width="1.28515625" style="16" customWidth="1"/>
    <col min="18" max="18" width="10.28515625" style="16" bestFit="1" customWidth="1"/>
    <col min="19" max="19" width="1.28515625" style="16" customWidth="1"/>
    <col min="20" max="20" width="11" style="16" bestFit="1" customWidth="1"/>
    <col min="21" max="21" width="1.28515625" style="16" customWidth="1"/>
    <col min="22" max="22" width="16.140625" style="16" bestFit="1" customWidth="1"/>
    <col min="23" max="23" width="1.28515625" style="16" customWidth="1"/>
    <col min="24" max="24" width="19.85546875" style="16" bestFit="1" customWidth="1"/>
    <col min="25" max="25" width="1.28515625" style="16" customWidth="1"/>
    <col min="26" max="26" width="19.7109375" style="16" bestFit="1" customWidth="1"/>
    <col min="27" max="27" width="1.28515625" style="16" customWidth="1"/>
    <col min="28" max="28" width="18.28515625" style="16" bestFit="1" customWidth="1"/>
    <col min="29" max="29" width="0.28515625" customWidth="1"/>
  </cols>
  <sheetData>
    <row r="1" spans="1:28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</row>
    <row r="2" spans="1:28" ht="21.75" customHeight="1" x14ac:dyDescent="0.2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28" ht="21.75" customHeight="1" x14ac:dyDescent="0.2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</row>
    <row r="4" spans="1:28" ht="14.45" customHeight="1" x14ac:dyDescent="0.2">
      <c r="A4" s="1" t="s">
        <v>3</v>
      </c>
      <c r="B4" s="43" t="s">
        <v>4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ht="14.45" customHeight="1" x14ac:dyDescent="0.2">
      <c r="A5" s="43" t="s">
        <v>5</v>
      </c>
      <c r="B5" s="43"/>
      <c r="C5" s="43" t="s">
        <v>6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ht="14.45" customHeight="1" x14ac:dyDescent="0.2">
      <c r="F6" s="37" t="s">
        <v>7</v>
      </c>
      <c r="G6" s="37"/>
      <c r="H6" s="37"/>
      <c r="I6" s="37"/>
      <c r="J6" s="37"/>
      <c r="L6" s="37" t="s">
        <v>8</v>
      </c>
      <c r="M6" s="37"/>
      <c r="N6" s="37"/>
      <c r="O6" s="37"/>
      <c r="P6" s="37"/>
      <c r="Q6" s="37"/>
      <c r="R6" s="37"/>
      <c r="T6" s="37" t="s">
        <v>9</v>
      </c>
      <c r="U6" s="37"/>
      <c r="V6" s="37"/>
      <c r="W6" s="37"/>
      <c r="X6" s="37"/>
      <c r="Y6" s="37"/>
      <c r="Z6" s="37"/>
      <c r="AA6" s="37"/>
      <c r="AB6" s="37"/>
    </row>
    <row r="7" spans="1:28" ht="14.45" customHeight="1" x14ac:dyDescent="0.2">
      <c r="F7" s="17"/>
      <c r="G7" s="17"/>
      <c r="H7" s="17"/>
      <c r="I7" s="17"/>
      <c r="J7" s="17"/>
      <c r="L7" s="41" t="s">
        <v>10</v>
      </c>
      <c r="M7" s="41"/>
      <c r="N7" s="41"/>
      <c r="O7" s="17"/>
      <c r="P7" s="41" t="s">
        <v>11</v>
      </c>
      <c r="Q7" s="41"/>
      <c r="R7" s="41"/>
      <c r="T7" s="17"/>
      <c r="U7" s="17"/>
      <c r="V7" s="17"/>
      <c r="W7" s="17"/>
      <c r="X7" s="17"/>
      <c r="Y7" s="17"/>
      <c r="Z7" s="17"/>
      <c r="AA7" s="17"/>
      <c r="AB7" s="17"/>
    </row>
    <row r="8" spans="1:28" ht="14.45" customHeight="1" x14ac:dyDescent="0.2">
      <c r="A8" s="37" t="s">
        <v>12</v>
      </c>
      <c r="B8" s="37"/>
      <c r="C8" s="37"/>
      <c r="E8" s="37" t="s">
        <v>13</v>
      </c>
      <c r="F8" s="37"/>
      <c r="H8" s="2" t="s">
        <v>14</v>
      </c>
      <c r="J8" s="2" t="s">
        <v>15</v>
      </c>
      <c r="L8" s="4" t="s">
        <v>13</v>
      </c>
      <c r="M8" s="17"/>
      <c r="N8" s="4" t="s">
        <v>14</v>
      </c>
      <c r="P8" s="4" t="s">
        <v>13</v>
      </c>
      <c r="Q8" s="17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38" t="s">
        <v>19</v>
      </c>
      <c r="B9" s="38"/>
      <c r="C9" s="38"/>
      <c r="D9" s="6"/>
      <c r="E9" s="39">
        <v>12893309</v>
      </c>
      <c r="F9" s="39"/>
      <c r="H9" s="18">
        <v>95169534257451</v>
      </c>
      <c r="J9" s="18">
        <v>181359347323440</v>
      </c>
      <c r="L9" s="22">
        <v>581668</v>
      </c>
      <c r="N9" s="18">
        <v>8712995281815</v>
      </c>
      <c r="P9" s="22">
        <v>0</v>
      </c>
      <c r="R9" s="18">
        <v>0</v>
      </c>
      <c r="T9" s="22">
        <v>13474977</v>
      </c>
      <c r="V9" s="22">
        <v>15099000</v>
      </c>
      <c r="X9" s="18">
        <v>103882529539266</v>
      </c>
      <c r="Z9" s="18">
        <v>202970376896464</v>
      </c>
      <c r="AB9" s="19">
        <v>99.99</v>
      </c>
    </row>
    <row r="10" spans="1:28" ht="21.75" customHeight="1" x14ac:dyDescent="0.2">
      <c r="A10" s="40" t="s">
        <v>20</v>
      </c>
      <c r="B10" s="40"/>
      <c r="C10" s="40"/>
      <c r="D10" s="40"/>
      <c r="F10" s="23"/>
      <c r="H10" s="20">
        <v>95169534257451</v>
      </c>
      <c r="J10" s="20">
        <v>181359347323440</v>
      </c>
      <c r="L10" s="23"/>
      <c r="N10" s="20">
        <v>8712995281815</v>
      </c>
      <c r="P10" s="23"/>
      <c r="R10" s="20">
        <v>0</v>
      </c>
      <c r="T10" s="23"/>
      <c r="V10" s="23"/>
      <c r="X10" s="20">
        <v>103882529539266</v>
      </c>
      <c r="Z10" s="20">
        <f>SUM(Z9)</f>
        <v>202970376896464</v>
      </c>
      <c r="AB10" s="21">
        <v>99.99</v>
      </c>
    </row>
  </sheetData>
  <mergeCells count="1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D10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1"/>
  <sheetViews>
    <sheetView rightToLeft="1" workbookViewId="0">
      <selection activeCell="L17" sqref="L17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4.28515625" customWidth="1"/>
    <col min="5" max="5" width="1.28515625" customWidth="1"/>
    <col min="6" max="6" width="17.85546875" bestFit="1" customWidth="1"/>
    <col min="7" max="7" width="1.28515625" customWidth="1"/>
    <col min="8" max="8" width="17.85546875" bestFit="1" customWidth="1"/>
    <col min="9" max="9" width="1.28515625" customWidth="1"/>
    <col min="10" max="10" width="12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21.75" customHeight="1" x14ac:dyDescent="0.2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1.75" customHeight="1" x14ac:dyDescent="0.2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ht="14.45" customHeight="1" x14ac:dyDescent="0.2"/>
    <row r="5" spans="1:12" ht="14.45" customHeight="1" x14ac:dyDescent="0.2">
      <c r="A5" s="1" t="s">
        <v>21</v>
      </c>
      <c r="B5" s="43" t="s">
        <v>22</v>
      </c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ht="14.45" customHeight="1" x14ac:dyDescent="0.2">
      <c r="D6" s="2" t="s">
        <v>7</v>
      </c>
      <c r="F6" s="37" t="s">
        <v>8</v>
      </c>
      <c r="G6" s="37"/>
      <c r="H6" s="37"/>
      <c r="J6" s="47" t="s">
        <v>9</v>
      </c>
      <c r="K6" s="47"/>
      <c r="L6" s="47"/>
    </row>
    <row r="7" spans="1:12" ht="14.45" customHeight="1" x14ac:dyDescent="0.2">
      <c r="D7" s="3"/>
      <c r="F7" s="3"/>
      <c r="G7" s="3"/>
      <c r="H7" s="3"/>
    </row>
    <row r="8" spans="1:12" ht="14.45" customHeight="1" x14ac:dyDescent="0.2">
      <c r="A8" s="37" t="s">
        <v>23</v>
      </c>
      <c r="B8" s="37"/>
      <c r="D8" s="2" t="s">
        <v>24</v>
      </c>
      <c r="F8" s="2" t="s">
        <v>25</v>
      </c>
      <c r="H8" s="2" t="s">
        <v>26</v>
      </c>
      <c r="J8" s="2" t="s">
        <v>24</v>
      </c>
      <c r="L8" s="2" t="s">
        <v>18</v>
      </c>
    </row>
    <row r="9" spans="1:12" ht="21.75" customHeight="1" x14ac:dyDescent="0.2">
      <c r="A9" s="46" t="s">
        <v>27</v>
      </c>
      <c r="B9" s="46"/>
      <c r="D9" s="22">
        <v>9337901</v>
      </c>
      <c r="E9" s="16"/>
      <c r="F9" s="22">
        <v>8713779329966</v>
      </c>
      <c r="G9" s="16"/>
      <c r="H9" s="22">
        <v>8713044481399</v>
      </c>
      <c r="I9" s="16"/>
      <c r="J9" s="22">
        <v>744186468</v>
      </c>
      <c r="K9" s="16"/>
      <c r="L9" s="26">
        <f>J9/202982997015729*100</f>
        <v>3.6662502719000327E-4</v>
      </c>
    </row>
    <row r="10" spans="1:12" ht="21.75" customHeight="1" x14ac:dyDescent="0.2">
      <c r="A10" s="44" t="s">
        <v>28</v>
      </c>
      <c r="B10" s="44"/>
      <c r="D10" s="23">
        <v>0</v>
      </c>
      <c r="E10" s="16"/>
      <c r="F10" s="23">
        <v>49684792</v>
      </c>
      <c r="G10" s="16"/>
      <c r="H10" s="23">
        <v>0</v>
      </c>
      <c r="I10" s="16"/>
      <c r="J10" s="23">
        <v>49684792</v>
      </c>
      <c r="K10" s="16"/>
      <c r="L10" s="27">
        <f t="shared" ref="L10:L16" si="0">J10/202982997015729*100</f>
        <v>2.447731717950246E-5</v>
      </c>
    </row>
    <row r="11" spans="1:12" ht="21.75" customHeight="1" x14ac:dyDescent="0.2">
      <c r="A11" s="44" t="s">
        <v>29</v>
      </c>
      <c r="B11" s="44"/>
      <c r="D11" s="23">
        <v>48866608</v>
      </c>
      <c r="E11" s="16"/>
      <c r="F11" s="23">
        <v>0</v>
      </c>
      <c r="G11" s="16"/>
      <c r="H11" s="23">
        <v>48866608</v>
      </c>
      <c r="I11" s="16"/>
      <c r="J11" s="23">
        <v>0</v>
      </c>
      <c r="K11" s="16"/>
      <c r="L11" s="27">
        <f t="shared" si="0"/>
        <v>0</v>
      </c>
    </row>
    <row r="12" spans="1:12" ht="21.75" customHeight="1" x14ac:dyDescent="0.2">
      <c r="A12" s="44" t="s">
        <v>30</v>
      </c>
      <c r="B12" s="44"/>
      <c r="D12" s="23">
        <v>814516</v>
      </c>
      <c r="E12" s="16"/>
      <c r="F12" s="23">
        <v>3668</v>
      </c>
      <c r="G12" s="16"/>
      <c r="H12" s="23">
        <v>818184</v>
      </c>
      <c r="I12" s="16"/>
      <c r="J12" s="23">
        <v>0</v>
      </c>
      <c r="K12" s="16"/>
      <c r="L12" s="27">
        <f t="shared" si="0"/>
        <v>0</v>
      </c>
    </row>
    <row r="13" spans="1:12" ht="21.75" customHeight="1" x14ac:dyDescent="0.2">
      <c r="A13" s="44" t="s">
        <v>31</v>
      </c>
      <c r="B13" s="44"/>
      <c r="D13" s="23">
        <v>22933272</v>
      </c>
      <c r="E13" s="16"/>
      <c r="F13" s="23">
        <v>94246</v>
      </c>
      <c r="G13" s="16"/>
      <c r="H13" s="23">
        <v>23027518</v>
      </c>
      <c r="I13" s="16"/>
      <c r="J13" s="23">
        <v>0</v>
      </c>
      <c r="K13" s="16"/>
      <c r="L13" s="27">
        <f t="shared" si="0"/>
        <v>0</v>
      </c>
    </row>
    <row r="14" spans="1:12" ht="21.75" customHeight="1" x14ac:dyDescent="0.2">
      <c r="A14" s="44" t="s">
        <v>32</v>
      </c>
      <c r="B14" s="44"/>
      <c r="D14" s="23">
        <v>457393</v>
      </c>
      <c r="E14" s="16"/>
      <c r="F14" s="23">
        <v>0</v>
      </c>
      <c r="G14" s="16"/>
      <c r="H14" s="23">
        <v>457393</v>
      </c>
      <c r="I14" s="16"/>
      <c r="J14" s="23">
        <v>0</v>
      </c>
      <c r="K14" s="16"/>
      <c r="L14" s="27">
        <f t="shared" si="0"/>
        <v>0</v>
      </c>
    </row>
    <row r="15" spans="1:12" ht="21.75" customHeight="1" x14ac:dyDescent="0.2">
      <c r="A15" s="44" t="s">
        <v>33</v>
      </c>
      <c r="B15" s="44"/>
      <c r="D15" s="23">
        <v>30369059</v>
      </c>
      <c r="E15" s="16"/>
      <c r="F15" s="23">
        <v>122215</v>
      </c>
      <c r="G15" s="16"/>
      <c r="H15" s="23">
        <v>30491274</v>
      </c>
      <c r="I15" s="16"/>
      <c r="J15" s="23">
        <v>0</v>
      </c>
      <c r="K15" s="16"/>
      <c r="L15" s="27">
        <f t="shared" si="0"/>
        <v>0</v>
      </c>
    </row>
    <row r="16" spans="1:12" ht="21.75" customHeight="1" x14ac:dyDescent="0.2">
      <c r="A16" s="45" t="s">
        <v>34</v>
      </c>
      <c r="B16" s="45"/>
      <c r="D16" s="25">
        <v>18555119</v>
      </c>
      <c r="E16" s="16"/>
      <c r="F16" s="25">
        <v>0</v>
      </c>
      <c r="G16" s="16"/>
      <c r="H16" s="25">
        <v>18555119</v>
      </c>
      <c r="I16" s="16"/>
      <c r="J16" s="25">
        <v>0</v>
      </c>
      <c r="K16" s="16"/>
      <c r="L16" s="27">
        <f t="shared" si="0"/>
        <v>0</v>
      </c>
    </row>
    <row r="17" spans="1:12" ht="21.75" customHeight="1" x14ac:dyDescent="0.2">
      <c r="A17" s="40" t="s">
        <v>20</v>
      </c>
      <c r="B17" s="40"/>
      <c r="D17" s="20">
        <v>131333868</v>
      </c>
      <c r="E17" s="16"/>
      <c r="F17" s="20">
        <v>8713829234887</v>
      </c>
      <c r="G17" s="16"/>
      <c r="H17" s="20">
        <v>8713166697495</v>
      </c>
      <c r="I17" s="16"/>
      <c r="J17" s="20">
        <v>793871260</v>
      </c>
      <c r="K17" s="16"/>
      <c r="L17" s="21">
        <f>SUM(L9:L16)</f>
        <v>3.9110234436950573E-4</v>
      </c>
    </row>
    <row r="18" spans="1:12" x14ac:dyDescent="0.2">
      <c r="D18" s="16"/>
      <c r="E18" s="16"/>
      <c r="F18" s="16"/>
      <c r="G18" s="16"/>
      <c r="H18" s="16"/>
      <c r="I18" s="16"/>
      <c r="J18" s="16"/>
      <c r="K18" s="16"/>
      <c r="L18" s="16"/>
    </row>
    <row r="19" spans="1:12" x14ac:dyDescent="0.2">
      <c r="D19" s="16"/>
      <c r="E19" s="16"/>
      <c r="F19" s="16"/>
      <c r="G19" s="16"/>
      <c r="H19" s="16"/>
      <c r="I19" s="16"/>
      <c r="J19" s="16"/>
      <c r="K19" s="16"/>
      <c r="L19" s="16"/>
    </row>
    <row r="20" spans="1:12" x14ac:dyDescent="0.2">
      <c r="D20" s="16"/>
      <c r="E20" s="16"/>
      <c r="F20" s="16"/>
      <c r="G20" s="16"/>
      <c r="H20" s="16"/>
      <c r="I20" s="16"/>
      <c r="J20" s="16"/>
      <c r="K20" s="16"/>
      <c r="L20" s="16"/>
    </row>
    <row r="21" spans="1:12" x14ac:dyDescent="0.2">
      <c r="D21" s="16"/>
      <c r="E21" s="16"/>
      <c r="F21" s="16"/>
      <c r="G21" s="16"/>
      <c r="H21" s="16"/>
      <c r="I21" s="16"/>
      <c r="J21" s="16"/>
      <c r="K21" s="16"/>
      <c r="L21" s="16"/>
    </row>
  </sheetData>
  <mergeCells count="16">
    <mergeCell ref="A1:L1"/>
    <mergeCell ref="A2:L2"/>
    <mergeCell ref="A3:L3"/>
    <mergeCell ref="B5:L5"/>
    <mergeCell ref="F6:H6"/>
    <mergeCell ref="J6:L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0"/>
  <sheetViews>
    <sheetView rightToLeft="1" workbookViewId="0">
      <selection activeCell="N7" sqref="N7:N13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4" max="14" width="18.5703125" bestFit="1" customWidth="1"/>
  </cols>
  <sheetData>
    <row r="1" spans="1:14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4" ht="21.75" customHeight="1" x14ac:dyDescent="0.2">
      <c r="A2" s="42" t="s">
        <v>35</v>
      </c>
      <c r="B2" s="42"/>
      <c r="C2" s="42"/>
      <c r="D2" s="42"/>
      <c r="E2" s="42"/>
      <c r="F2" s="42"/>
      <c r="G2" s="42"/>
      <c r="H2" s="42"/>
      <c r="I2" s="42"/>
      <c r="J2" s="42"/>
    </row>
    <row r="3" spans="1:14" ht="21.75" customHeight="1" x14ac:dyDescent="0.2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</row>
    <row r="4" spans="1:14" ht="14.45" customHeight="1" x14ac:dyDescent="0.2"/>
    <row r="5" spans="1:14" ht="29.1" customHeight="1" x14ac:dyDescent="0.2">
      <c r="A5" s="1" t="s">
        <v>36</v>
      </c>
      <c r="B5" s="43" t="s">
        <v>37</v>
      </c>
      <c r="C5" s="43"/>
      <c r="D5" s="43"/>
      <c r="E5" s="43"/>
      <c r="F5" s="43"/>
      <c r="G5" s="43"/>
      <c r="H5" s="43"/>
      <c r="I5" s="43"/>
      <c r="J5" s="43"/>
    </row>
    <row r="6" spans="1:14" ht="14.45" customHeight="1" x14ac:dyDescent="0.2"/>
    <row r="7" spans="1:14" ht="14.45" customHeight="1" x14ac:dyDescent="0.2">
      <c r="A7" s="37" t="s">
        <v>38</v>
      </c>
      <c r="B7" s="37"/>
      <c r="D7" s="2" t="s">
        <v>39</v>
      </c>
      <c r="F7" s="2" t="s">
        <v>24</v>
      </c>
      <c r="H7" s="2" t="s">
        <v>40</v>
      </c>
      <c r="J7" s="2" t="s">
        <v>41</v>
      </c>
    </row>
    <row r="8" spans="1:14" ht="21.75" customHeight="1" x14ac:dyDescent="0.2">
      <c r="A8" s="46" t="s">
        <v>42</v>
      </c>
      <c r="B8" s="46"/>
      <c r="D8" s="33" t="s">
        <v>43</v>
      </c>
      <c r="E8" s="16"/>
      <c r="F8" s="22">
        <v>12898034291209</v>
      </c>
      <c r="G8" s="16"/>
      <c r="H8" s="24">
        <f>F8/F$11*100</f>
        <v>99.960633253190181</v>
      </c>
      <c r="I8" s="16"/>
      <c r="J8" s="24">
        <f>F8/202982997015729*100</f>
        <v>6.3542436956971038</v>
      </c>
      <c r="K8" s="16"/>
      <c r="L8" s="16"/>
      <c r="M8" s="16"/>
      <c r="N8" s="32"/>
    </row>
    <row r="9" spans="1:14" ht="21.75" customHeight="1" x14ac:dyDescent="0.2">
      <c r="A9" s="44" t="s">
        <v>44</v>
      </c>
      <c r="B9" s="44"/>
      <c r="D9" s="34" t="s">
        <v>45</v>
      </c>
      <c r="E9" s="16"/>
      <c r="F9" s="23">
        <v>255668</v>
      </c>
      <c r="G9" s="16"/>
      <c r="H9" s="31">
        <f t="shared" ref="H9:H10" si="0">F9/F$11*100</f>
        <v>1.9814441957248867E-6</v>
      </c>
      <c r="I9" s="16"/>
      <c r="J9" s="31">
        <f t="shared" ref="J9:J10" si="1">F9/202982997015729*100</f>
        <v>1.259553774251291E-7</v>
      </c>
      <c r="K9" s="16"/>
      <c r="L9" s="16"/>
      <c r="M9" s="16"/>
      <c r="N9" s="32"/>
    </row>
    <row r="10" spans="1:14" ht="21.75" customHeight="1" x14ac:dyDescent="0.2">
      <c r="A10" s="45" t="s">
        <v>46</v>
      </c>
      <c r="B10" s="45"/>
      <c r="D10" s="35" t="s">
        <v>47</v>
      </c>
      <c r="E10" s="16"/>
      <c r="F10" s="25">
        <f>'سایر درآمدها'!D11</f>
        <v>5079280483</v>
      </c>
      <c r="G10" s="16"/>
      <c r="H10" s="31">
        <f t="shared" si="0"/>
        <v>3.9364765365626705E-2</v>
      </c>
      <c r="I10" s="16"/>
      <c r="J10" s="31">
        <f t="shared" si="1"/>
        <v>2.5023182028425812E-3</v>
      </c>
      <c r="K10" s="16"/>
      <c r="L10" s="16"/>
      <c r="M10" s="16"/>
      <c r="N10" s="32"/>
    </row>
    <row r="11" spans="1:14" ht="21.75" customHeight="1" x14ac:dyDescent="0.2">
      <c r="A11" s="40" t="s">
        <v>20</v>
      </c>
      <c r="B11" s="40"/>
      <c r="D11" s="20"/>
      <c r="E11" s="16"/>
      <c r="F11" s="20">
        <f>SUM(F8:F10)</f>
        <v>12903113827360</v>
      </c>
      <c r="G11" s="16"/>
      <c r="H11" s="21">
        <f>SUM(H8:H10)</f>
        <v>100.00000000000001</v>
      </c>
      <c r="I11" s="16"/>
      <c r="J11" s="21">
        <f>SUM(J8:J10)</f>
        <v>6.356746139855324</v>
      </c>
      <c r="K11" s="16"/>
      <c r="L11" s="16"/>
      <c r="M11" s="16"/>
      <c r="N11" s="32"/>
    </row>
    <row r="12" spans="1:14" x14ac:dyDescent="0.2"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32"/>
    </row>
    <row r="13" spans="1:14" x14ac:dyDescent="0.2">
      <c r="D13" s="16"/>
      <c r="E13" s="16"/>
      <c r="F13" s="36"/>
      <c r="G13" s="16"/>
      <c r="H13" s="16"/>
      <c r="I13" s="16"/>
      <c r="J13" s="16"/>
      <c r="K13" s="16"/>
      <c r="L13" s="16"/>
      <c r="M13" s="16"/>
      <c r="N13" s="32"/>
    </row>
    <row r="14" spans="1:14" x14ac:dyDescent="0.2">
      <c r="D14" s="16"/>
      <c r="E14" s="16"/>
      <c r="F14" s="36"/>
      <c r="G14" s="16"/>
      <c r="H14" s="16"/>
      <c r="I14" s="16"/>
      <c r="J14" s="16"/>
      <c r="K14" s="16"/>
      <c r="L14" s="16"/>
      <c r="M14" s="16"/>
    </row>
    <row r="15" spans="1:14" x14ac:dyDescent="0.2">
      <c r="D15" s="16"/>
      <c r="E15" s="16"/>
      <c r="F15" s="36"/>
      <c r="G15" s="16"/>
      <c r="H15" s="16"/>
      <c r="I15" s="16"/>
      <c r="J15" s="16"/>
      <c r="K15" s="16"/>
      <c r="L15" s="16"/>
      <c r="M15" s="16"/>
    </row>
    <row r="16" spans="1:14" x14ac:dyDescent="0.2">
      <c r="D16" s="16"/>
      <c r="E16" s="16"/>
      <c r="F16" s="36"/>
      <c r="G16" s="16"/>
      <c r="H16" s="16"/>
      <c r="I16" s="16"/>
      <c r="J16" s="16"/>
      <c r="K16" s="16"/>
      <c r="L16" s="16"/>
      <c r="M16" s="16"/>
    </row>
    <row r="17" spans="4:13" x14ac:dyDescent="0.2">
      <c r="D17" s="16"/>
      <c r="E17" s="16"/>
      <c r="F17" s="36"/>
      <c r="G17" s="16"/>
      <c r="H17" s="16"/>
      <c r="I17" s="16"/>
      <c r="J17" s="16"/>
      <c r="K17" s="16"/>
      <c r="L17" s="16"/>
      <c r="M17" s="16"/>
    </row>
    <row r="18" spans="4:13" x14ac:dyDescent="0.2">
      <c r="D18" s="16"/>
      <c r="E18" s="16"/>
      <c r="F18" s="36"/>
      <c r="G18" s="16"/>
      <c r="H18" s="16"/>
      <c r="I18" s="16"/>
      <c r="J18" s="16"/>
      <c r="K18" s="16"/>
      <c r="L18" s="16"/>
      <c r="M18" s="16"/>
    </row>
    <row r="19" spans="4:13" x14ac:dyDescent="0.2">
      <c r="F19" s="32"/>
    </row>
    <row r="20" spans="4:13" x14ac:dyDescent="0.2">
      <c r="F20" s="32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22"/>
  <sheetViews>
    <sheetView rightToLeft="1" workbookViewId="0">
      <selection activeCell="S14" sqref="S14:V18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9" bestFit="1" customWidth="1"/>
    <col min="7" max="7" width="1.28515625" customWidth="1"/>
    <col min="8" max="8" width="11.140625" bestFit="1" customWidth="1"/>
    <col min="9" max="9" width="1.28515625" customWidth="1"/>
    <col min="10" max="10" width="19" bestFit="1" customWidth="1"/>
    <col min="11" max="11" width="1.28515625" customWidth="1"/>
    <col min="12" max="12" width="18.85546875" bestFit="1" customWidth="1"/>
    <col min="13" max="13" width="1.28515625" customWidth="1"/>
    <col min="14" max="14" width="14.7109375" bestFit="1" customWidth="1"/>
    <col min="15" max="16" width="1.28515625" customWidth="1"/>
    <col min="17" max="17" width="18.7109375" bestFit="1" customWidth="1"/>
    <col min="18" max="18" width="1.28515625" customWidth="1"/>
    <col min="19" max="19" width="16" bestFit="1" customWidth="1"/>
    <col min="20" max="20" width="1.28515625" customWidth="1"/>
    <col min="21" max="21" width="18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8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8" ht="21.75" customHeight="1" x14ac:dyDescent="0.2">
      <c r="A2" s="42" t="s">
        <v>35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8" ht="21.75" customHeight="1" x14ac:dyDescent="0.2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</row>
    <row r="4" spans="1:28" ht="14.45" customHeight="1" x14ac:dyDescent="0.2"/>
    <row r="5" spans="1:28" ht="14.45" customHeight="1" x14ac:dyDescent="0.2">
      <c r="A5" s="1" t="s">
        <v>48</v>
      </c>
      <c r="B5" s="43" t="s">
        <v>49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</row>
    <row r="6" spans="1:28" ht="14.45" customHeight="1" x14ac:dyDescent="0.2">
      <c r="D6" s="37" t="s">
        <v>50</v>
      </c>
      <c r="E6" s="37"/>
      <c r="F6" s="37"/>
      <c r="G6" s="37"/>
      <c r="H6" s="37"/>
      <c r="I6" s="37"/>
      <c r="J6" s="37"/>
      <c r="K6" s="37"/>
      <c r="L6" s="37"/>
      <c r="N6" s="37" t="s">
        <v>51</v>
      </c>
      <c r="O6" s="37"/>
      <c r="P6" s="37"/>
      <c r="Q6" s="37"/>
      <c r="R6" s="37"/>
      <c r="S6" s="37"/>
      <c r="T6" s="37"/>
      <c r="U6" s="37"/>
      <c r="V6" s="37"/>
      <c r="W6" s="37"/>
    </row>
    <row r="7" spans="1:28" ht="14.45" customHeight="1" x14ac:dyDescent="0.2">
      <c r="D7" s="3"/>
      <c r="E7" s="3"/>
      <c r="F7" s="3"/>
      <c r="G7" s="3"/>
      <c r="H7" s="3"/>
      <c r="I7" s="3"/>
      <c r="J7" s="41" t="s">
        <v>20</v>
      </c>
      <c r="K7" s="41"/>
      <c r="L7" s="41"/>
      <c r="N7" s="3"/>
      <c r="O7" s="3"/>
      <c r="P7" s="3"/>
      <c r="Q7" s="3"/>
      <c r="R7" s="3"/>
      <c r="S7" s="3"/>
      <c r="T7" s="3"/>
      <c r="U7" s="41" t="s">
        <v>20</v>
      </c>
      <c r="V7" s="41"/>
      <c r="W7" s="41"/>
    </row>
    <row r="8" spans="1:28" ht="21" customHeight="1" x14ac:dyDescent="0.2">
      <c r="A8" s="37" t="s">
        <v>52</v>
      </c>
      <c r="B8" s="37"/>
      <c r="D8" s="2" t="s">
        <v>53</v>
      </c>
      <c r="E8" s="12"/>
      <c r="F8" s="2" t="s">
        <v>54</v>
      </c>
      <c r="G8" s="12"/>
      <c r="H8" s="2" t="s">
        <v>55</v>
      </c>
      <c r="I8" s="12"/>
      <c r="J8" s="4" t="s">
        <v>24</v>
      </c>
      <c r="K8" s="13"/>
      <c r="L8" s="4" t="s">
        <v>40</v>
      </c>
      <c r="M8" s="12"/>
      <c r="N8" s="2" t="s">
        <v>53</v>
      </c>
      <c r="O8" s="12"/>
      <c r="P8" s="37" t="s">
        <v>54</v>
      </c>
      <c r="Q8" s="37"/>
      <c r="R8" s="12"/>
      <c r="S8" s="2" t="s">
        <v>55</v>
      </c>
      <c r="T8" s="12"/>
      <c r="U8" s="4" t="s">
        <v>24</v>
      </c>
      <c r="V8" s="13"/>
      <c r="W8" s="4" t="s">
        <v>40</v>
      </c>
      <c r="X8" s="12"/>
      <c r="Y8" s="12"/>
      <c r="Z8" s="12"/>
      <c r="AA8" s="12"/>
      <c r="AB8" s="12"/>
    </row>
    <row r="9" spans="1:28" ht="21.75" customHeight="1" x14ac:dyDescent="0.2">
      <c r="A9" s="46" t="s">
        <v>19</v>
      </c>
      <c r="B9" s="46"/>
      <c r="D9" s="28">
        <v>0</v>
      </c>
      <c r="E9" s="12"/>
      <c r="F9" s="28">
        <v>12898034291209</v>
      </c>
      <c r="G9" s="12"/>
      <c r="H9" s="28">
        <v>0</v>
      </c>
      <c r="I9" s="12"/>
      <c r="J9" s="28">
        <v>12898034291209</v>
      </c>
      <c r="K9" s="12"/>
      <c r="L9" s="29">
        <f>J9/12903113827360*100</f>
        <v>99.960633253190181</v>
      </c>
      <c r="M9" s="12"/>
      <c r="N9" s="28">
        <v>0</v>
      </c>
      <c r="O9" s="12"/>
      <c r="P9" s="48">
        <f>'درآمد ناشی از تغییر قیمت اوراق'!Q9</f>
        <v>65815360577454</v>
      </c>
      <c r="Q9" s="48"/>
      <c r="R9" s="12"/>
      <c r="S9" s="28">
        <f>'درآمد ناشی از فروش'!Q10</f>
        <v>135865293720</v>
      </c>
      <c r="T9" s="12"/>
      <c r="U9" s="28">
        <f>P9+S9</f>
        <v>65951225871174</v>
      </c>
      <c r="V9" s="12"/>
      <c r="W9" s="29">
        <f>U9/65980328372158*100</f>
        <v>99.955892154977093</v>
      </c>
      <c r="X9" s="12"/>
      <c r="Y9" s="12"/>
      <c r="Z9" s="12"/>
      <c r="AA9" s="12"/>
      <c r="AB9" s="12"/>
    </row>
    <row r="10" spans="1:28" ht="21.75" customHeight="1" x14ac:dyDescent="0.2">
      <c r="A10" s="40" t="s">
        <v>20</v>
      </c>
      <c r="B10" s="40"/>
      <c r="D10" s="14">
        <v>0</v>
      </c>
      <c r="E10" s="12"/>
      <c r="F10" s="14">
        <v>12898034291209</v>
      </c>
      <c r="G10" s="12"/>
      <c r="H10" s="14">
        <v>0</v>
      </c>
      <c r="I10" s="12"/>
      <c r="J10" s="14">
        <v>12898034291209</v>
      </c>
      <c r="K10" s="12"/>
      <c r="L10" s="15">
        <f>SUM(L9)</f>
        <v>99.960633253190181</v>
      </c>
      <c r="M10" s="12"/>
      <c r="N10" s="14">
        <v>0</v>
      </c>
      <c r="O10" s="12"/>
      <c r="P10" s="12"/>
      <c r="Q10" s="14">
        <f>SUM(P9)</f>
        <v>65815360577454</v>
      </c>
      <c r="R10" s="12"/>
      <c r="S10" s="14">
        <f>SUM(S9)</f>
        <v>135865293720</v>
      </c>
      <c r="T10" s="12"/>
      <c r="U10" s="14">
        <f>SUM(U9)</f>
        <v>65951225871174</v>
      </c>
      <c r="V10" s="12"/>
      <c r="W10" s="15">
        <f>SUM(W9)</f>
        <v>99.955892154977093</v>
      </c>
      <c r="X10" s="12"/>
      <c r="Y10" s="12"/>
      <c r="Z10" s="12"/>
      <c r="AA10" s="12"/>
      <c r="AB10" s="12"/>
    </row>
    <row r="11" spans="1:28" x14ac:dyDescent="0.2"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</row>
    <row r="12" spans="1:28" x14ac:dyDescent="0.2"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spans="1:28" x14ac:dyDescent="0.2"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spans="1:28" x14ac:dyDescent="0.2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56"/>
      <c r="T14" s="56"/>
      <c r="U14" s="56"/>
      <c r="V14" s="56"/>
      <c r="W14" s="12"/>
      <c r="X14" s="12"/>
      <c r="Y14" s="12"/>
      <c r="Z14" s="12"/>
      <c r="AA14" s="12"/>
      <c r="AB14" s="12"/>
    </row>
    <row r="15" spans="1:28" ht="18.75" x14ac:dyDescent="0.2">
      <c r="D15" s="12"/>
      <c r="E15" s="12"/>
      <c r="F15" s="12"/>
      <c r="G15" s="12"/>
      <c r="H15" s="12"/>
      <c r="I15" s="12"/>
      <c r="J15" s="12"/>
      <c r="K15" s="12"/>
      <c r="L15" s="54"/>
      <c r="M15" s="12"/>
      <c r="N15" s="12"/>
      <c r="O15" s="12"/>
      <c r="P15" s="12"/>
      <c r="Q15" s="12"/>
      <c r="R15" s="12"/>
      <c r="S15" s="56"/>
      <c r="T15" s="56"/>
      <c r="U15" s="57"/>
      <c r="V15" s="57"/>
      <c r="W15" s="12"/>
      <c r="X15" s="12"/>
      <c r="Y15" s="12"/>
      <c r="Z15" s="12"/>
      <c r="AA15" s="12"/>
      <c r="AB15" s="12"/>
    </row>
    <row r="16" spans="1:28" ht="18.75" x14ac:dyDescent="0.2">
      <c r="D16" s="12"/>
      <c r="E16" s="12"/>
      <c r="F16" s="12"/>
      <c r="G16" s="12"/>
      <c r="H16" s="12"/>
      <c r="I16" s="12"/>
      <c r="J16" s="12"/>
      <c r="K16" s="12"/>
      <c r="L16" s="54"/>
      <c r="M16" s="12"/>
      <c r="N16" s="12"/>
      <c r="O16" s="12"/>
      <c r="P16" s="12"/>
      <c r="Q16" s="12"/>
      <c r="R16" s="12"/>
      <c r="S16" s="56"/>
      <c r="T16" s="56"/>
      <c r="U16" s="56"/>
      <c r="V16" s="56"/>
      <c r="W16" s="12"/>
      <c r="X16" s="12"/>
      <c r="Y16" s="12"/>
      <c r="Z16" s="12"/>
      <c r="AA16" s="12"/>
      <c r="AB16" s="12"/>
    </row>
    <row r="17" spans="4:28" ht="18.75" x14ac:dyDescent="0.2">
      <c r="D17" s="12"/>
      <c r="E17" s="12"/>
      <c r="F17" s="12"/>
      <c r="G17" s="12"/>
      <c r="H17" s="12"/>
      <c r="I17" s="12"/>
      <c r="J17" s="12"/>
      <c r="K17" s="12"/>
      <c r="L17" s="54"/>
      <c r="M17" s="12"/>
      <c r="N17" s="12"/>
      <c r="O17" s="12"/>
      <c r="P17" s="12"/>
      <c r="Q17" s="12"/>
      <c r="R17" s="12"/>
      <c r="S17" s="56"/>
      <c r="T17" s="56"/>
      <c r="U17" s="56"/>
      <c r="V17" s="56"/>
      <c r="W17" s="12"/>
      <c r="X17" s="12"/>
      <c r="Y17" s="12"/>
      <c r="Z17" s="12"/>
      <c r="AA17" s="12"/>
      <c r="AB17" s="12"/>
    </row>
    <row r="18" spans="4:28" ht="18.75" x14ac:dyDescent="0.2">
      <c r="D18" s="12"/>
      <c r="E18" s="12"/>
      <c r="F18" s="12"/>
      <c r="G18" s="12"/>
      <c r="H18" s="12"/>
      <c r="I18" s="12"/>
      <c r="J18" s="12"/>
      <c r="K18" s="12"/>
      <c r="L18" s="54"/>
      <c r="M18" s="12"/>
      <c r="N18" s="12"/>
      <c r="O18" s="12"/>
      <c r="P18" s="12"/>
      <c r="Q18" s="12"/>
      <c r="R18" s="12"/>
      <c r="S18" s="56"/>
      <c r="T18" s="56"/>
      <c r="U18" s="56"/>
      <c r="V18" s="56"/>
      <c r="W18" s="12"/>
      <c r="X18" s="12"/>
      <c r="Y18" s="12"/>
      <c r="Z18" s="12"/>
      <c r="AA18" s="12"/>
      <c r="AB18" s="12"/>
    </row>
    <row r="19" spans="4:28" ht="18.75" x14ac:dyDescent="0.2">
      <c r="D19" s="12"/>
      <c r="E19" s="12"/>
      <c r="F19" s="12"/>
      <c r="G19" s="12"/>
      <c r="H19" s="12"/>
      <c r="I19" s="12"/>
      <c r="J19" s="12"/>
      <c r="K19" s="12"/>
      <c r="L19" s="54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spans="4:28" ht="18.75" x14ac:dyDescent="0.2">
      <c r="L20" s="54"/>
    </row>
    <row r="21" spans="4:28" x14ac:dyDescent="0.2">
      <c r="L21" s="55"/>
    </row>
    <row r="22" spans="4:28" x14ac:dyDescent="0.2">
      <c r="L22" s="55"/>
    </row>
  </sheetData>
  <mergeCells count="14">
    <mergeCell ref="U15:V15"/>
    <mergeCell ref="A1:W1"/>
    <mergeCell ref="A2:W2"/>
    <mergeCell ref="A3:W3"/>
    <mergeCell ref="B5:W5"/>
    <mergeCell ref="D6:L6"/>
    <mergeCell ref="N6:W6"/>
    <mergeCell ref="A10:B10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14"/>
  <sheetViews>
    <sheetView rightToLeft="1" workbookViewId="0">
      <selection activeCell="F11" sqref="F1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2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2" ht="21.75" customHeight="1" x14ac:dyDescent="0.2">
      <c r="A2" s="42" t="s">
        <v>35</v>
      </c>
      <c r="B2" s="42"/>
      <c r="C2" s="42"/>
      <c r="D2" s="42"/>
      <c r="E2" s="42"/>
      <c r="F2" s="42"/>
      <c r="G2" s="42"/>
      <c r="H2" s="42"/>
      <c r="I2" s="42"/>
      <c r="J2" s="42"/>
    </row>
    <row r="3" spans="1:12" ht="21.75" customHeight="1" x14ac:dyDescent="0.2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</row>
    <row r="4" spans="1:12" ht="14.45" customHeight="1" x14ac:dyDescent="0.2"/>
    <row r="5" spans="1:12" ht="14.45" customHeight="1" x14ac:dyDescent="0.2">
      <c r="A5" s="1" t="s">
        <v>57</v>
      </c>
      <c r="B5" s="43" t="s">
        <v>58</v>
      </c>
      <c r="C5" s="43"/>
      <c r="D5" s="43"/>
      <c r="E5" s="43"/>
      <c r="F5" s="43"/>
      <c r="G5" s="43"/>
      <c r="H5" s="43"/>
      <c r="I5" s="43"/>
      <c r="J5" s="43"/>
    </row>
    <row r="6" spans="1:12" ht="14.45" customHeight="1" x14ac:dyDescent="0.2">
      <c r="D6" s="37" t="s">
        <v>50</v>
      </c>
      <c r="E6" s="37"/>
      <c r="F6" s="37"/>
      <c r="H6" s="37" t="s">
        <v>51</v>
      </c>
      <c r="I6" s="37"/>
      <c r="J6" s="37"/>
    </row>
    <row r="7" spans="1:12" ht="36.4" customHeight="1" x14ac:dyDescent="0.2">
      <c r="A7" s="37" t="s">
        <v>59</v>
      </c>
      <c r="B7" s="37"/>
      <c r="D7" s="11" t="s">
        <v>60</v>
      </c>
      <c r="E7" s="3"/>
      <c r="F7" s="11" t="s">
        <v>61</v>
      </c>
      <c r="H7" s="11" t="s">
        <v>60</v>
      </c>
      <c r="I7" s="3"/>
      <c r="J7" s="11" t="s">
        <v>61</v>
      </c>
    </row>
    <row r="8" spans="1:12" ht="21.75" customHeight="1" x14ac:dyDescent="0.2">
      <c r="A8" s="46" t="s">
        <v>27</v>
      </c>
      <c r="B8" s="46"/>
      <c r="D8" s="22">
        <v>35539</v>
      </c>
      <c r="E8" s="16"/>
      <c r="F8" s="24">
        <f>D8/D$13*100</f>
        <v>13.900449019822583</v>
      </c>
      <c r="G8" s="16"/>
      <c r="H8" s="22">
        <v>24827871</v>
      </c>
      <c r="I8" s="16"/>
      <c r="J8" s="24">
        <f>H8/H$13*100</f>
        <v>95.475657791591345</v>
      </c>
      <c r="K8" s="16"/>
      <c r="L8" s="16"/>
    </row>
    <row r="9" spans="1:12" ht="21.75" customHeight="1" x14ac:dyDescent="0.2">
      <c r="A9" s="44" t="s">
        <v>30</v>
      </c>
      <c r="B9" s="44"/>
      <c r="D9" s="23">
        <v>3668</v>
      </c>
      <c r="E9" s="16"/>
      <c r="F9" s="31">
        <f t="shared" ref="F9:F12" si="0">D9/D$13*100</f>
        <v>1.434673091665754</v>
      </c>
      <c r="G9" s="16"/>
      <c r="H9" s="23">
        <v>13914</v>
      </c>
      <c r="I9" s="16"/>
      <c r="J9" s="31">
        <f t="shared" ref="J9:J12" si="1">H9/H$13*100</f>
        <v>5.3506331755638736E-2</v>
      </c>
      <c r="K9" s="16"/>
      <c r="L9" s="16"/>
    </row>
    <row r="10" spans="1:12" ht="21.75" customHeight="1" x14ac:dyDescent="0.2">
      <c r="A10" s="44" t="s">
        <v>31</v>
      </c>
      <c r="B10" s="44"/>
      <c r="D10" s="23">
        <v>94246</v>
      </c>
      <c r="E10" s="16"/>
      <c r="F10" s="31">
        <f t="shared" si="0"/>
        <v>36.862649999217737</v>
      </c>
      <c r="G10" s="16"/>
      <c r="H10" s="23">
        <v>386608</v>
      </c>
      <c r="I10" s="16"/>
      <c r="J10" s="31">
        <f t="shared" si="1"/>
        <v>1.4867023075595787</v>
      </c>
      <c r="K10" s="16"/>
      <c r="L10" s="16"/>
    </row>
    <row r="11" spans="1:12" ht="21.75" customHeight="1" x14ac:dyDescent="0.2">
      <c r="A11" s="44" t="s">
        <v>33</v>
      </c>
      <c r="B11" s="44"/>
      <c r="D11" s="23">
        <v>122215</v>
      </c>
      <c r="E11" s="16"/>
      <c r="F11" s="31">
        <f t="shared" si="0"/>
        <v>47.802227889293931</v>
      </c>
      <c r="G11" s="16"/>
      <c r="H11" s="23">
        <v>539812</v>
      </c>
      <c r="I11" s="16"/>
      <c r="J11" s="31">
        <f t="shared" si="1"/>
        <v>2.0758487823540932</v>
      </c>
      <c r="K11" s="16"/>
      <c r="L11" s="16"/>
    </row>
    <row r="12" spans="1:12" ht="21.75" customHeight="1" x14ac:dyDescent="0.2">
      <c r="A12" s="45" t="s">
        <v>34</v>
      </c>
      <c r="B12" s="45"/>
      <c r="D12" s="25">
        <v>0</v>
      </c>
      <c r="E12" s="16"/>
      <c r="F12" s="31">
        <f t="shared" si="0"/>
        <v>0</v>
      </c>
      <c r="G12" s="16"/>
      <c r="H12" s="25">
        <v>236194</v>
      </c>
      <c r="I12" s="16"/>
      <c r="J12" s="31">
        <f t="shared" si="1"/>
        <v>0.90828478673935131</v>
      </c>
      <c r="K12" s="16"/>
      <c r="L12" s="16"/>
    </row>
    <row r="13" spans="1:12" ht="21.75" customHeight="1" thickBot="1" x14ac:dyDescent="0.25">
      <c r="A13" s="40" t="s">
        <v>20</v>
      </c>
      <c r="B13" s="40"/>
      <c r="D13" s="20">
        <v>255668</v>
      </c>
      <c r="E13" s="16"/>
      <c r="F13" s="30">
        <f>SUM(F8:F12)</f>
        <v>100</v>
      </c>
      <c r="G13" s="16"/>
      <c r="H13" s="20">
        <f>SUM(H8:H12)</f>
        <v>26004399</v>
      </c>
      <c r="I13" s="16"/>
      <c r="J13" s="20">
        <f>SUM(J8:J12)</f>
        <v>100.00000000000003</v>
      </c>
      <c r="K13" s="16"/>
      <c r="L13" s="16"/>
    </row>
    <row r="14" spans="1:12" ht="13.5" thickTop="1" x14ac:dyDescent="0.2">
      <c r="D14" s="16"/>
      <c r="E14" s="16"/>
      <c r="F14" s="16"/>
      <c r="G14" s="16"/>
      <c r="H14" s="16"/>
      <c r="I14" s="16"/>
      <c r="J14" s="16"/>
      <c r="K14" s="16"/>
      <c r="L14" s="16"/>
    </row>
  </sheetData>
  <mergeCells count="13">
    <mergeCell ref="A1:J1"/>
    <mergeCell ref="A2:J2"/>
    <mergeCell ref="A3:J3"/>
    <mergeCell ref="B5:J5"/>
    <mergeCell ref="D6:F6"/>
    <mergeCell ref="H6:J6"/>
    <mergeCell ref="A12:B12"/>
    <mergeCell ref="A13:B13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4"/>
  <sheetViews>
    <sheetView rightToLeft="1" workbookViewId="0">
      <selection activeCell="D8" sqref="D8:F14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2" t="s">
        <v>0</v>
      </c>
      <c r="B1" s="42"/>
      <c r="C1" s="42"/>
      <c r="D1" s="42"/>
      <c r="E1" s="42"/>
      <c r="F1" s="42"/>
    </row>
    <row r="2" spans="1:6" ht="21.75" customHeight="1" x14ac:dyDescent="0.2">
      <c r="A2" s="42" t="s">
        <v>35</v>
      </c>
      <c r="B2" s="42"/>
      <c r="C2" s="42"/>
      <c r="D2" s="42"/>
      <c r="E2" s="42"/>
      <c r="F2" s="42"/>
    </row>
    <row r="3" spans="1:6" ht="21.75" customHeight="1" x14ac:dyDescent="0.2">
      <c r="A3" s="42" t="s">
        <v>2</v>
      </c>
      <c r="B3" s="42"/>
      <c r="C3" s="42"/>
      <c r="D3" s="42"/>
      <c r="E3" s="42"/>
      <c r="F3" s="42"/>
    </row>
    <row r="4" spans="1:6" ht="14.45" customHeight="1" x14ac:dyDescent="0.2"/>
    <row r="5" spans="1:6" ht="29.1" customHeight="1" x14ac:dyDescent="0.2">
      <c r="A5" s="1" t="s">
        <v>62</v>
      </c>
      <c r="B5" s="43" t="s">
        <v>46</v>
      </c>
      <c r="C5" s="43"/>
      <c r="D5" s="43"/>
      <c r="E5" s="43"/>
      <c r="F5" s="43"/>
    </row>
    <row r="6" spans="1:6" ht="14.45" customHeight="1" x14ac:dyDescent="0.2">
      <c r="D6" s="2" t="s">
        <v>50</v>
      </c>
      <c r="F6" s="2" t="s">
        <v>9</v>
      </c>
    </row>
    <row r="7" spans="1:6" ht="14.45" customHeight="1" x14ac:dyDescent="0.2">
      <c r="A7" s="37" t="s">
        <v>46</v>
      </c>
      <c r="B7" s="37"/>
      <c r="D7" s="4" t="s">
        <v>24</v>
      </c>
      <c r="F7" s="4" t="s">
        <v>24</v>
      </c>
    </row>
    <row r="8" spans="1:6" ht="21.75" customHeight="1" x14ac:dyDescent="0.2">
      <c r="A8" s="46" t="s">
        <v>46</v>
      </c>
      <c r="B8" s="46"/>
      <c r="D8" s="22">
        <v>0</v>
      </c>
      <c r="E8" s="16"/>
      <c r="F8" s="22">
        <v>0</v>
      </c>
    </row>
    <row r="9" spans="1:6" ht="21.75" customHeight="1" x14ac:dyDescent="0.2">
      <c r="A9" s="44" t="s">
        <v>63</v>
      </c>
      <c r="B9" s="44"/>
      <c r="D9" s="23">
        <v>0</v>
      </c>
      <c r="E9" s="16"/>
      <c r="F9" s="23">
        <v>0</v>
      </c>
    </row>
    <row r="10" spans="1:6" ht="21.75" customHeight="1" x14ac:dyDescent="0.2">
      <c r="A10" s="45" t="s">
        <v>64</v>
      </c>
      <c r="B10" s="45"/>
      <c r="D10" s="25">
        <v>5079280483</v>
      </c>
      <c r="E10" s="16"/>
      <c r="F10" s="25">
        <v>29076496585</v>
      </c>
    </row>
    <row r="11" spans="1:6" ht="21.75" customHeight="1" x14ac:dyDescent="0.2">
      <c r="A11" s="40" t="s">
        <v>20</v>
      </c>
      <c r="B11" s="40"/>
      <c r="D11" s="20">
        <v>5079280483</v>
      </c>
      <c r="E11" s="16"/>
      <c r="F11" s="20">
        <v>29076496585</v>
      </c>
    </row>
    <row r="12" spans="1:6" x14ac:dyDescent="0.2">
      <c r="D12" s="16"/>
      <c r="E12" s="16"/>
      <c r="F12" s="16"/>
    </row>
    <row r="13" spans="1:6" x14ac:dyDescent="0.2">
      <c r="D13" s="16"/>
      <c r="E13" s="16"/>
      <c r="F13" s="16"/>
    </row>
    <row r="14" spans="1:6" x14ac:dyDescent="0.2">
      <c r="D14" s="16"/>
      <c r="E14" s="16"/>
      <c r="F14" s="16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5"/>
  <sheetViews>
    <sheetView rightToLeft="1" workbookViewId="0">
      <selection activeCell="C8" sqref="C8:M15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1.75" customHeight="1" x14ac:dyDescent="0.2">
      <c r="A2" s="42" t="s">
        <v>35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21.75" customHeight="1" x14ac:dyDescent="0.2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ht="14.45" customHeight="1" x14ac:dyDescent="0.2"/>
    <row r="5" spans="1:13" ht="14.45" customHeight="1" x14ac:dyDescent="0.2">
      <c r="A5" s="43" t="s">
        <v>68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ht="14.45" customHeight="1" x14ac:dyDescent="0.2">
      <c r="A6" s="37" t="s">
        <v>38</v>
      </c>
      <c r="C6" s="37" t="s">
        <v>50</v>
      </c>
      <c r="D6" s="37"/>
      <c r="E6" s="37"/>
      <c r="F6" s="37"/>
      <c r="G6" s="37"/>
      <c r="I6" s="37" t="s">
        <v>51</v>
      </c>
      <c r="J6" s="37"/>
      <c r="K6" s="37"/>
      <c r="L6" s="37"/>
      <c r="M6" s="37"/>
    </row>
    <row r="7" spans="1:13" ht="29.1" customHeight="1" x14ac:dyDescent="0.2">
      <c r="A7" s="37"/>
      <c r="C7" s="11" t="s">
        <v>66</v>
      </c>
      <c r="D7" s="3"/>
      <c r="E7" s="11" t="s">
        <v>65</v>
      </c>
      <c r="F7" s="3"/>
      <c r="G7" s="11" t="s">
        <v>67</v>
      </c>
      <c r="I7" s="11" t="s">
        <v>66</v>
      </c>
      <c r="J7" s="3"/>
      <c r="K7" s="11" t="s">
        <v>65</v>
      </c>
      <c r="L7" s="3"/>
      <c r="M7" s="11" t="s">
        <v>67</v>
      </c>
    </row>
    <row r="8" spans="1:13" ht="21.75" customHeight="1" x14ac:dyDescent="0.2">
      <c r="A8" s="8" t="s">
        <v>27</v>
      </c>
      <c r="C8" s="22">
        <v>35539</v>
      </c>
      <c r="D8" s="16"/>
      <c r="E8" s="22">
        <v>0</v>
      </c>
      <c r="F8" s="16"/>
      <c r="G8" s="22">
        <v>35539</v>
      </c>
      <c r="H8" s="16"/>
      <c r="I8" s="22">
        <v>24827871</v>
      </c>
      <c r="J8" s="16"/>
      <c r="K8" s="22">
        <v>0</v>
      </c>
      <c r="L8" s="16"/>
      <c r="M8" s="22">
        <v>24827871</v>
      </c>
    </row>
    <row r="9" spans="1:13" ht="21.75" customHeight="1" x14ac:dyDescent="0.2">
      <c r="A9" s="9" t="s">
        <v>30</v>
      </c>
      <c r="C9" s="23">
        <v>3668</v>
      </c>
      <c r="D9" s="16"/>
      <c r="E9" s="23">
        <v>0</v>
      </c>
      <c r="F9" s="16"/>
      <c r="G9" s="23">
        <v>3668</v>
      </c>
      <c r="H9" s="16"/>
      <c r="I9" s="23">
        <v>13914</v>
      </c>
      <c r="J9" s="16"/>
      <c r="K9" s="23">
        <v>0</v>
      </c>
      <c r="L9" s="16"/>
      <c r="M9" s="23">
        <v>13914</v>
      </c>
    </row>
    <row r="10" spans="1:13" ht="21.75" customHeight="1" x14ac:dyDescent="0.2">
      <c r="A10" s="9" t="s">
        <v>31</v>
      </c>
      <c r="C10" s="23">
        <v>94246</v>
      </c>
      <c r="D10" s="16"/>
      <c r="E10" s="23">
        <v>0</v>
      </c>
      <c r="F10" s="16"/>
      <c r="G10" s="23">
        <v>94246</v>
      </c>
      <c r="H10" s="16"/>
      <c r="I10" s="23">
        <v>386608</v>
      </c>
      <c r="J10" s="16"/>
      <c r="K10" s="23">
        <v>0</v>
      </c>
      <c r="L10" s="16"/>
      <c r="M10" s="23">
        <v>386608</v>
      </c>
    </row>
    <row r="11" spans="1:13" ht="21.75" customHeight="1" x14ac:dyDescent="0.2">
      <c r="A11" s="9" t="s">
        <v>33</v>
      </c>
      <c r="C11" s="23">
        <v>122215</v>
      </c>
      <c r="D11" s="16"/>
      <c r="E11" s="23">
        <v>0</v>
      </c>
      <c r="F11" s="16"/>
      <c r="G11" s="23">
        <v>122215</v>
      </c>
      <c r="H11" s="16"/>
      <c r="I11" s="23">
        <v>539812</v>
      </c>
      <c r="J11" s="16"/>
      <c r="K11" s="23">
        <v>0</v>
      </c>
      <c r="L11" s="16"/>
      <c r="M11" s="23">
        <v>539812</v>
      </c>
    </row>
    <row r="12" spans="1:13" ht="21.75" customHeight="1" x14ac:dyDescent="0.2">
      <c r="A12" s="10" t="s">
        <v>34</v>
      </c>
      <c r="C12" s="25">
        <v>0</v>
      </c>
      <c r="D12" s="16"/>
      <c r="E12" s="25">
        <v>0</v>
      </c>
      <c r="F12" s="16"/>
      <c r="G12" s="25">
        <v>0</v>
      </c>
      <c r="H12" s="16"/>
      <c r="I12" s="25">
        <v>236194</v>
      </c>
      <c r="J12" s="16"/>
      <c r="K12" s="25">
        <v>0</v>
      </c>
      <c r="L12" s="16"/>
      <c r="M12" s="25">
        <v>236194</v>
      </c>
    </row>
    <row r="13" spans="1:13" ht="21.75" customHeight="1" x14ac:dyDescent="0.2">
      <c r="A13" s="7" t="s">
        <v>20</v>
      </c>
      <c r="C13" s="20">
        <v>255668</v>
      </c>
      <c r="D13" s="16"/>
      <c r="E13" s="20">
        <v>0</v>
      </c>
      <c r="F13" s="16"/>
      <c r="G13" s="20">
        <v>255668</v>
      </c>
      <c r="H13" s="16"/>
      <c r="I13" s="20">
        <v>26004399</v>
      </c>
      <c r="J13" s="16"/>
      <c r="K13" s="20">
        <v>0</v>
      </c>
      <c r="L13" s="16"/>
      <c r="M13" s="20">
        <v>26004399</v>
      </c>
    </row>
    <row r="14" spans="1:13" x14ac:dyDescent="0.2"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3" x14ac:dyDescent="0.2"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8"/>
  <sheetViews>
    <sheetView rightToLeft="1" workbookViewId="0">
      <selection activeCell="M12" sqref="M12:M15"/>
    </sheetView>
  </sheetViews>
  <sheetFormatPr defaultRowHeight="12.75" x14ac:dyDescent="0.2"/>
  <cols>
    <col min="1" max="1" width="40.28515625" customWidth="1"/>
    <col min="2" max="2" width="1.28515625" customWidth="1"/>
    <col min="3" max="3" width="5.42578125" bestFit="1" customWidth="1"/>
    <col min="4" max="4" width="1.28515625" customWidth="1"/>
    <col min="5" max="5" width="15.42578125" bestFit="1" customWidth="1"/>
    <col min="6" max="6" width="1.28515625" customWidth="1"/>
    <col min="7" max="7" width="11.140625" bestFit="1" customWidth="1"/>
    <col min="8" max="8" width="1.28515625" customWidth="1"/>
    <col min="9" max="9" width="21.85546875" bestFit="1" customWidth="1"/>
    <col min="10" max="10" width="1.28515625" customWidth="1"/>
    <col min="11" max="11" width="10.85546875" bestFit="1" customWidth="1"/>
    <col min="12" max="12" width="1.28515625" customWidth="1"/>
    <col min="13" max="13" width="18.85546875" bestFit="1" customWidth="1"/>
    <col min="14" max="14" width="1.28515625" customWidth="1"/>
    <col min="15" max="15" width="18.855468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8" ht="21.75" customHeight="1" x14ac:dyDescent="0.2">
      <c r="A2" s="42" t="s">
        <v>35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ht="21.75" customHeight="1" x14ac:dyDescent="0.2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18" ht="14.45" customHeight="1" x14ac:dyDescent="0.2"/>
    <row r="5" spans="1:18" ht="24" x14ac:dyDescent="0.2">
      <c r="A5" s="43" t="s">
        <v>69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1:18" ht="14.45" customHeight="1" x14ac:dyDescent="0.2">
      <c r="A6" s="37" t="s">
        <v>38</v>
      </c>
      <c r="C6" s="37" t="s">
        <v>50</v>
      </c>
      <c r="D6" s="37"/>
      <c r="E6" s="37"/>
      <c r="F6" s="37"/>
      <c r="G6" s="37"/>
      <c r="H6" s="37"/>
      <c r="I6" s="37"/>
      <c r="K6" s="37" t="s">
        <v>51</v>
      </c>
      <c r="L6" s="37"/>
      <c r="M6" s="37"/>
      <c r="N6" s="37"/>
      <c r="O6" s="37"/>
      <c r="P6" s="37"/>
      <c r="Q6" s="37"/>
      <c r="R6" s="37"/>
    </row>
    <row r="7" spans="1:18" ht="29.1" customHeight="1" x14ac:dyDescent="0.2">
      <c r="A7" s="37"/>
      <c r="C7" s="11" t="s">
        <v>13</v>
      </c>
      <c r="D7" s="3"/>
      <c r="E7" s="11" t="s">
        <v>70</v>
      </c>
      <c r="F7" s="3"/>
      <c r="G7" s="11" t="s">
        <v>71</v>
      </c>
      <c r="H7" s="3"/>
      <c r="I7" s="11" t="s">
        <v>72</v>
      </c>
      <c r="K7" s="11" t="s">
        <v>13</v>
      </c>
      <c r="L7" s="3"/>
      <c r="M7" s="11" t="s">
        <v>70</v>
      </c>
      <c r="N7" s="3"/>
      <c r="O7" s="11" t="s">
        <v>71</v>
      </c>
      <c r="P7" s="3"/>
      <c r="Q7" s="52" t="s">
        <v>72</v>
      </c>
      <c r="R7" s="52"/>
    </row>
    <row r="8" spans="1:18" ht="21.75" customHeight="1" x14ac:dyDescent="0.2">
      <c r="A8" s="8" t="s">
        <v>19</v>
      </c>
      <c r="C8" s="22">
        <v>0</v>
      </c>
      <c r="D8" s="16"/>
      <c r="E8" s="22">
        <v>0</v>
      </c>
      <c r="F8" s="16"/>
      <c r="G8" s="22">
        <v>0</v>
      </c>
      <c r="H8" s="16"/>
      <c r="I8" s="22">
        <v>0</v>
      </c>
      <c r="J8" s="16"/>
      <c r="K8" s="22">
        <v>31175</v>
      </c>
      <c r="L8" s="16"/>
      <c r="M8" s="22">
        <v>446408055237</v>
      </c>
      <c r="N8" s="16"/>
      <c r="O8" s="22">
        <v>310542761517</v>
      </c>
      <c r="P8" s="16"/>
      <c r="Q8" s="49">
        <v>135865293720</v>
      </c>
      <c r="R8" s="49"/>
    </row>
    <row r="9" spans="1:18" ht="21.75" customHeight="1" x14ac:dyDescent="0.2">
      <c r="A9" s="10" t="s">
        <v>56</v>
      </c>
      <c r="C9" s="23">
        <v>0</v>
      </c>
      <c r="D9" s="16"/>
      <c r="E9" s="25">
        <v>0</v>
      </c>
      <c r="F9" s="16"/>
      <c r="G9" s="25">
        <v>0</v>
      </c>
      <c r="H9" s="16"/>
      <c r="I9" s="25">
        <v>0</v>
      </c>
      <c r="J9" s="16"/>
      <c r="K9" s="23">
        <v>10526488</v>
      </c>
      <c r="L9" s="16"/>
      <c r="M9" s="25">
        <v>68002615794068</v>
      </c>
      <c r="N9" s="16"/>
      <c r="O9" s="25">
        <v>68002615794068</v>
      </c>
      <c r="P9" s="16"/>
      <c r="Q9" s="50">
        <v>0</v>
      </c>
      <c r="R9" s="50"/>
    </row>
    <row r="10" spans="1:18" ht="21.75" customHeight="1" x14ac:dyDescent="0.2">
      <c r="A10" s="7" t="s">
        <v>20</v>
      </c>
      <c r="C10" s="23"/>
      <c r="D10" s="16"/>
      <c r="E10" s="20">
        <v>0</v>
      </c>
      <c r="F10" s="16"/>
      <c r="G10" s="20">
        <v>0</v>
      </c>
      <c r="H10" s="16"/>
      <c r="I10" s="20">
        <v>0</v>
      </c>
      <c r="J10" s="16"/>
      <c r="K10" s="23"/>
      <c r="L10" s="16"/>
      <c r="M10" s="20">
        <f>SUM(M8:M9)</f>
        <v>68449023849305</v>
      </c>
      <c r="N10" s="16"/>
      <c r="O10" s="20">
        <f>SUM(O8:O9)</f>
        <v>68313158555585</v>
      </c>
      <c r="P10" s="16"/>
      <c r="Q10" s="51">
        <f t="shared" ref="Q10" si="0">SUM(Q8:R9)</f>
        <v>135865293720</v>
      </c>
      <c r="R10" s="51"/>
    </row>
    <row r="13" spans="1:18" x14ac:dyDescent="0.2">
      <c r="M13" s="32"/>
    </row>
    <row r="14" spans="1:18" x14ac:dyDescent="0.2">
      <c r="O14" s="32"/>
    </row>
    <row r="15" spans="1:18" x14ac:dyDescent="0.2">
      <c r="O15" s="32"/>
    </row>
    <row r="16" spans="1:18" x14ac:dyDescent="0.2">
      <c r="O16" s="32"/>
    </row>
    <row r="17" spans="15:15" x14ac:dyDescent="0.2">
      <c r="O17" s="32"/>
    </row>
    <row r="18" spans="15:15" x14ac:dyDescent="0.2">
      <c r="O18" s="32"/>
    </row>
  </sheetData>
  <mergeCells count="11">
    <mergeCell ref="Q8:R8"/>
    <mergeCell ref="Q9:R9"/>
    <mergeCell ref="Q10:R1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4"/>
  <sheetViews>
    <sheetView rightToLeft="1" tabSelected="1" workbookViewId="0">
      <selection activeCell="M14" sqref="M14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9.7109375" bestFit="1" customWidth="1"/>
    <col min="6" max="6" width="1.28515625" customWidth="1"/>
    <col min="7" max="7" width="20" bestFit="1" customWidth="1"/>
    <col min="8" max="8" width="1.28515625" customWidth="1"/>
    <col min="9" max="9" width="26.28515625" bestFit="1" customWidth="1"/>
    <col min="10" max="10" width="1.28515625" customWidth="1"/>
    <col min="11" max="11" width="11" bestFit="1" customWidth="1"/>
    <col min="12" max="12" width="1.28515625" customWidth="1"/>
    <col min="13" max="13" width="19.7109375" bestFit="1" customWidth="1"/>
    <col min="14" max="14" width="1.28515625" customWidth="1"/>
    <col min="15" max="15" width="20" bestFit="1" customWidth="1"/>
    <col min="16" max="16" width="1.28515625" customWidth="1"/>
    <col min="17" max="17" width="18.140625" customWidth="1"/>
    <col min="18" max="18" width="1.28515625" customWidth="1"/>
    <col min="19" max="19" width="0.28515625" customWidth="1"/>
  </cols>
  <sheetData>
    <row r="1" spans="1:18" ht="29.1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8" ht="21.75" customHeight="1" x14ac:dyDescent="0.2">
      <c r="A2" s="42" t="s">
        <v>35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ht="21.75" customHeight="1" x14ac:dyDescent="0.2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18" ht="14.45" customHeight="1" x14ac:dyDescent="0.2"/>
    <row r="5" spans="1:18" ht="14.45" customHeight="1" x14ac:dyDescent="0.2">
      <c r="A5" s="43" t="s">
        <v>73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1:18" ht="14.45" customHeight="1" x14ac:dyDescent="0.2">
      <c r="A6" s="37" t="s">
        <v>38</v>
      </c>
      <c r="C6" s="37" t="s">
        <v>50</v>
      </c>
      <c r="D6" s="37"/>
      <c r="E6" s="37"/>
      <c r="F6" s="37"/>
      <c r="G6" s="37"/>
      <c r="H6" s="37"/>
      <c r="I6" s="37"/>
      <c r="K6" s="37" t="s">
        <v>51</v>
      </c>
      <c r="L6" s="37"/>
      <c r="M6" s="37"/>
      <c r="N6" s="37"/>
      <c r="O6" s="37"/>
      <c r="P6" s="37"/>
      <c r="Q6" s="37"/>
      <c r="R6" s="37"/>
    </row>
    <row r="7" spans="1:18" ht="42" customHeight="1" x14ac:dyDescent="0.2">
      <c r="A7" s="37"/>
      <c r="C7" s="11" t="s">
        <v>13</v>
      </c>
      <c r="D7" s="3"/>
      <c r="E7" s="11" t="s">
        <v>15</v>
      </c>
      <c r="F7" s="3"/>
      <c r="G7" s="11" t="s">
        <v>71</v>
      </c>
      <c r="H7" s="3"/>
      <c r="I7" s="11" t="s">
        <v>74</v>
      </c>
      <c r="K7" s="11" t="s">
        <v>13</v>
      </c>
      <c r="L7" s="3"/>
      <c r="M7" s="11" t="s">
        <v>15</v>
      </c>
      <c r="N7" s="3"/>
      <c r="O7" s="11" t="s">
        <v>71</v>
      </c>
      <c r="P7" s="3"/>
      <c r="Q7" s="52" t="s">
        <v>74</v>
      </c>
      <c r="R7" s="52"/>
    </row>
    <row r="8" spans="1:18" ht="21.75" customHeight="1" x14ac:dyDescent="0.2">
      <c r="A8" s="5" t="s">
        <v>19</v>
      </c>
      <c r="C8" s="22">
        <v>13474977</v>
      </c>
      <c r="D8" s="16"/>
      <c r="E8" s="18">
        <v>202970376896464</v>
      </c>
      <c r="F8" s="16"/>
      <c r="G8" s="18">
        <v>190072342605255</v>
      </c>
      <c r="H8" s="16"/>
      <c r="I8" s="18">
        <v>12898034291209</v>
      </c>
      <c r="J8" s="16"/>
      <c r="K8" s="22">
        <v>13474977</v>
      </c>
      <c r="L8" s="16"/>
      <c r="M8" s="18">
        <v>202970376896464</v>
      </c>
      <c r="N8" s="16"/>
      <c r="O8" s="18">
        <v>137155016319010</v>
      </c>
      <c r="P8" s="16"/>
      <c r="Q8" s="53">
        <v>65815360577454</v>
      </c>
      <c r="R8" s="53"/>
    </row>
    <row r="9" spans="1:18" ht="21.75" customHeight="1" x14ac:dyDescent="0.2">
      <c r="A9" s="7" t="s">
        <v>20</v>
      </c>
      <c r="C9" s="23"/>
      <c r="D9" s="16"/>
      <c r="E9" s="20">
        <v>202970376896464</v>
      </c>
      <c r="F9" s="16"/>
      <c r="G9" s="20">
        <v>190072342605255</v>
      </c>
      <c r="H9" s="16"/>
      <c r="I9" s="20">
        <v>12898034291209</v>
      </c>
      <c r="J9" s="16"/>
      <c r="K9" s="23"/>
      <c r="L9" s="16"/>
      <c r="M9" s="20">
        <v>202970376896464</v>
      </c>
      <c r="N9" s="16"/>
      <c r="O9" s="20">
        <v>137155016319010</v>
      </c>
      <c r="P9" s="16"/>
      <c r="Q9" s="51">
        <v>65815360577454</v>
      </c>
      <c r="R9" s="51"/>
    </row>
    <row r="10" spans="1:18" x14ac:dyDescent="0.2"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1:18" x14ac:dyDescent="0.2"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spans="1:18" x14ac:dyDescent="0.2"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1:18" x14ac:dyDescent="0.2"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 x14ac:dyDescent="0.2"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</sheetData>
  <mergeCells count="10">
    <mergeCell ref="Q8:R8"/>
    <mergeCell ref="Q9:R9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2025-11-23T12:00:04Z</dcterms:created>
  <dcterms:modified xsi:type="dcterms:W3CDTF">2025-11-25T05:03:23Z</dcterms:modified>
</cp:coreProperties>
</file>