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4\"/>
    </mc:Choice>
  </mc:AlternateContent>
  <xr:revisionPtr revIDLastSave="0" documentId="13_ncr:1_{F3CA22CD-888C-447B-B2EE-9E3415267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سهام'!$A$1:$X$11</definedName>
    <definedName name="_xlnm.Print_Area" localSheetId="8">'درآمد ناشی از تغییر قیمت اوراق'!$A$1:$S$9</definedName>
    <definedName name="_xlnm.Print_Area" localSheetId="7">'درآمد ناشی از فروش'!$A$1:$S$9</definedName>
    <definedName name="_xlnm.Print_Area" localSheetId="5">'سایر درآمدها'!$A$1:$G$11</definedName>
    <definedName name="_xlnm.Print_Area" localSheetId="1">سپرده!$A$1:$M$16</definedName>
    <definedName name="_xlnm.Print_Area" localSheetId="6">'سود سپرده بانکی'!$A$1:$N$13</definedName>
    <definedName name="_xlnm.Print_Area" localSheetId="0">سهام!$A$1:$AC$10</definedName>
  </definedNames>
  <calcPr calcId="191029"/>
</workbook>
</file>

<file path=xl/calcChain.xml><?xml version="1.0" encoding="utf-8"?>
<calcChain xmlns="http://schemas.openxmlformats.org/spreadsheetml/2006/main">
  <c r="L11" i="9" l="1"/>
  <c r="L10" i="9"/>
  <c r="L9" i="9"/>
  <c r="AB10" i="2"/>
  <c r="AB9" i="2"/>
  <c r="W11" i="9"/>
  <c r="W10" i="9"/>
  <c r="W9" i="9"/>
  <c r="U11" i="9"/>
  <c r="J11" i="8"/>
  <c r="J9" i="8"/>
  <c r="J10" i="8"/>
  <c r="J8" i="8"/>
  <c r="H11" i="8"/>
  <c r="H9" i="8"/>
  <c r="H10" i="8"/>
  <c r="H8" i="8"/>
  <c r="F11" i="8"/>
  <c r="F10" i="8"/>
  <c r="F9" i="8"/>
  <c r="F8" i="8"/>
  <c r="S11" i="9"/>
  <c r="J13" i="13"/>
  <c r="J9" i="13"/>
  <c r="J10" i="13"/>
  <c r="J11" i="13"/>
  <c r="J12" i="13"/>
  <c r="J8" i="13"/>
  <c r="F13" i="13"/>
  <c r="F9" i="13"/>
  <c r="F10" i="13"/>
  <c r="F11" i="13"/>
  <c r="F12" i="13"/>
  <c r="F8" i="13"/>
  <c r="O9" i="19"/>
  <c r="O8" i="19"/>
  <c r="Q8" i="19" s="1"/>
  <c r="Q9" i="19" s="1"/>
  <c r="M8" i="19"/>
  <c r="M9" i="19"/>
  <c r="L16" i="7"/>
  <c r="L10" i="7"/>
  <c r="L11" i="7"/>
  <c r="L12" i="7"/>
  <c r="L13" i="7"/>
  <c r="L14" i="7"/>
  <c r="L15" i="7"/>
  <c r="L9" i="7"/>
</calcChain>
</file>

<file path=xl/sharedStrings.xml><?xml version="1.0" encoding="utf-8"?>
<sst xmlns="http://schemas.openxmlformats.org/spreadsheetml/2006/main" count="174" uniqueCount="74">
  <si>
    <t>صندوق قابل معامله كيميا زرين كاردان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</si>
  <si>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</si>
  <si>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</si>
  <si>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</si>
  <si>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</si>
  <si>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</si>
  <si>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</si>
  <si>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</si>
  <si>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</si>
  <si>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</si>
  <si>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</si>
  <si>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</si>
  <si>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</si>
  <si>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</si>
  <si>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</si>
  <si>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</si>
  <si>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</si>
  <si>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</si>
  <si>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</si>
  <si>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CD1GOB0001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</si>
  <si>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</si>
  <si>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</si>
  <si>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</si>
  <si>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</si>
  <si>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</si>
  <si>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</si>
  <si>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</si>
  <si>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</si>
  <si>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حساب جاری بانک سامان سرو</t>
  </si>
  <si>
    <t>سپرده کوتاه مدت بانک سامان ملاصدرا</t>
  </si>
  <si>
    <t>سپرده کوتاه مدت موسسه اعتباری ملل شیراز جنوبی</t>
  </si>
  <si>
    <t>سپرده کوتاه مدت بانک پاسارگاد ارمغان</t>
  </si>
  <si>
    <t>سپرده کوتاه مدت بانک اقتصاد نوین شهران</t>
  </si>
  <si>
    <t>سپرده کوتاه مدت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</si>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</sst>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7"/>
  <sheetViews>
    <sheetView rightToLeft="1" tabSelected="1" workbookViewId="0">
      <selection activeCell="N20" sqref="N2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8.7109375" bestFit="1" customWidth="1"/>
    <col min="9" max="9" width="1.28515625" customWidth="1"/>
    <col min="10" max="10" width="20" bestFit="1" customWidth="1"/>
    <col min="11" max="11" width="1.28515625" customWidth="1"/>
    <col min="12" max="12" width="9.7109375" bestFit="1" customWidth="1"/>
    <col min="13" max="13" width="1.28515625" customWidth="1"/>
    <col min="14" max="14" width="19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8.7109375" bestFit="1" customWidth="1"/>
    <col min="25" max="25" width="1.28515625" customWidth="1"/>
    <col min="26" max="26" width="20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1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1" ht="21.7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1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1" ht="14.45" customHeight="1" x14ac:dyDescent="0.2">
      <c r="A4" s="1" t="s">
        <v>3</v>
      </c>
      <c r="B4" s="13" t="s">
        <v>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1" ht="14.45" customHeight="1" x14ac:dyDescent="0.2">
      <c r="A5" s="13" t="s">
        <v>5</v>
      </c>
      <c r="B5" s="13"/>
      <c r="C5" s="13" t="s">
        <v>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1" ht="14.45" customHeight="1" x14ac:dyDescent="0.2">
      <c r="F6" s="14" t="s">
        <v>7</v>
      </c>
      <c r="G6" s="14"/>
      <c r="H6" s="14"/>
      <c r="I6" s="14"/>
      <c r="J6" s="14"/>
      <c r="L6" s="14" t="s">
        <v>8</v>
      </c>
      <c r="M6" s="14"/>
      <c r="N6" s="14"/>
      <c r="O6" s="14"/>
      <c r="P6" s="14"/>
      <c r="Q6" s="14"/>
      <c r="R6" s="14"/>
      <c r="T6" s="14" t="s">
        <v>9</v>
      </c>
      <c r="U6" s="14"/>
      <c r="V6" s="14"/>
      <c r="W6" s="14"/>
      <c r="X6" s="14"/>
      <c r="Y6" s="14"/>
      <c r="Z6" s="14"/>
      <c r="AA6" s="14"/>
      <c r="AB6" s="14"/>
    </row>
    <row r="7" spans="1:31" ht="14.45" customHeight="1" x14ac:dyDescent="0.2">
      <c r="F7" s="3"/>
      <c r="G7" s="3"/>
      <c r="H7" s="3"/>
      <c r="I7" s="3"/>
      <c r="J7" s="3"/>
      <c r="L7" s="15" t="s">
        <v>10</v>
      </c>
      <c r="M7" s="15"/>
      <c r="N7" s="15"/>
      <c r="O7" s="3"/>
      <c r="P7" s="15" t="s">
        <v>11</v>
      </c>
      <c r="Q7" s="15"/>
      <c r="R7" s="15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14" t="s">
        <v>12</v>
      </c>
      <c r="B8" s="14"/>
      <c r="C8" s="14"/>
      <c r="E8" s="14" t="s">
        <v>13</v>
      </c>
      <c r="F8" s="1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16" t="s">
        <v>19</v>
      </c>
      <c r="B9" s="16"/>
      <c r="C9" s="16"/>
      <c r="D9" s="6"/>
      <c r="E9" s="22">
        <v>11191360</v>
      </c>
      <c r="F9" s="22"/>
      <c r="G9" s="24"/>
      <c r="H9" s="25">
        <v>74702623482806</v>
      </c>
      <c r="I9" s="24"/>
      <c r="J9" s="25">
        <v>113319682470400</v>
      </c>
      <c r="K9" s="24"/>
      <c r="L9" s="29">
        <v>1296185</v>
      </c>
      <c r="M9" s="24"/>
      <c r="N9" s="25">
        <v>14722231202354</v>
      </c>
      <c r="O9" s="24"/>
      <c r="P9" s="25">
        <v>0</v>
      </c>
      <c r="Q9" s="24"/>
      <c r="R9" s="25">
        <v>0</v>
      </c>
      <c r="S9" s="24"/>
      <c r="T9" s="25">
        <v>12487545</v>
      </c>
      <c r="U9" s="24"/>
      <c r="V9" s="29">
        <v>12518000</v>
      </c>
      <c r="W9" s="24"/>
      <c r="X9" s="25">
        <v>89424854685160</v>
      </c>
      <c r="Y9" s="24"/>
      <c r="Z9" s="25">
        <v>155943922498056</v>
      </c>
      <c r="AA9" s="24"/>
      <c r="AB9" s="26">
        <f>Z9/156850643439564*100</f>
        <v>99.421920802092629</v>
      </c>
      <c r="AC9" s="24"/>
      <c r="AD9" s="24"/>
      <c r="AE9" s="24"/>
    </row>
    <row r="10" spans="1:31" ht="21.75" customHeight="1" x14ac:dyDescent="0.2">
      <c r="A10" s="17" t="s">
        <v>20</v>
      </c>
      <c r="B10" s="17"/>
      <c r="C10" s="17"/>
      <c r="D10" s="17"/>
      <c r="E10" s="31"/>
      <c r="F10" s="30"/>
      <c r="G10" s="24"/>
      <c r="H10" s="27">
        <v>74702623482806</v>
      </c>
      <c r="I10" s="24"/>
      <c r="J10" s="27">
        <v>113319682470400</v>
      </c>
      <c r="K10" s="24"/>
      <c r="L10" s="30"/>
      <c r="M10" s="24"/>
      <c r="N10" s="27">
        <v>14722231202354</v>
      </c>
      <c r="O10" s="24"/>
      <c r="P10" s="27">
        <v>0</v>
      </c>
      <c r="Q10" s="24"/>
      <c r="R10" s="27">
        <v>0</v>
      </c>
      <c r="S10" s="24"/>
      <c r="T10" s="27">
        <v>12487545</v>
      </c>
      <c r="U10" s="24"/>
      <c r="V10" s="30"/>
      <c r="W10" s="24"/>
      <c r="X10" s="27">
        <v>89424854685160</v>
      </c>
      <c r="Y10" s="24"/>
      <c r="Z10" s="27">
        <v>155943922498056</v>
      </c>
      <c r="AA10" s="24"/>
      <c r="AB10" s="28">
        <f>SUM(AB9)</f>
        <v>99.421920802092629</v>
      </c>
      <c r="AC10" s="24"/>
      <c r="AD10" s="24"/>
      <c r="AE10" s="24"/>
    </row>
    <row r="11" spans="1:31" x14ac:dyDescent="0.2"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x14ac:dyDescent="0.2"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x14ac:dyDescent="0.2"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x14ac:dyDescent="0.2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x14ac:dyDescent="0.2"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x14ac:dyDescent="0.2"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5:31" x14ac:dyDescent="0.2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14" sqref="L1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8.7109375" bestFit="1" customWidth="1"/>
    <col min="7" max="7" width="1.28515625" customWidth="1"/>
    <col min="8" max="8" width="18.8554687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customWidth="1"/>
    <col min="13" max="13" width="0.28515625" customWidth="1"/>
  </cols>
  <sheetData>
    <row r="1" spans="1:12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1.7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4.45" customHeight="1" x14ac:dyDescent="0.2"/>
    <row r="5" spans="1:12" ht="14.45" customHeight="1" x14ac:dyDescent="0.2">
      <c r="A5" s="1" t="s">
        <v>21</v>
      </c>
      <c r="B5" s="13" t="s">
        <v>22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4.45" customHeight="1" x14ac:dyDescent="0.2">
      <c r="D6" s="2" t="s">
        <v>7</v>
      </c>
      <c r="F6" s="14" t="s">
        <v>8</v>
      </c>
      <c r="G6" s="14"/>
      <c r="H6" s="14"/>
      <c r="J6" s="37" t="s">
        <v>9</v>
      </c>
      <c r="K6" s="37"/>
      <c r="L6" s="37"/>
    </row>
    <row r="7" spans="1:12" ht="14.45" customHeight="1" x14ac:dyDescent="0.2">
      <c r="D7" s="3"/>
      <c r="F7" s="3"/>
      <c r="G7" s="3"/>
      <c r="H7" s="3"/>
      <c r="J7" s="36"/>
    </row>
    <row r="8" spans="1:12" ht="14.45" customHeight="1" x14ac:dyDescent="0.2">
      <c r="A8" s="14" t="s">
        <v>23</v>
      </c>
      <c r="B8" s="14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75" customHeight="1" x14ac:dyDescent="0.2">
      <c r="A9" s="18" t="s">
        <v>27</v>
      </c>
      <c r="B9" s="18"/>
      <c r="D9" s="29">
        <v>5179869402</v>
      </c>
      <c r="E9" s="24"/>
      <c r="F9" s="29">
        <v>15611634239084</v>
      </c>
      <c r="G9" s="24"/>
      <c r="H9" s="29">
        <v>15600015507217</v>
      </c>
      <c r="I9" s="24"/>
      <c r="J9" s="29">
        <v>16798601269</v>
      </c>
      <c r="K9" s="24"/>
      <c r="L9" s="32">
        <f>J9/156850643439564*100</f>
        <v>1.0709934559798382E-2</v>
      </c>
    </row>
    <row r="10" spans="1:12" ht="21.75" customHeight="1" x14ac:dyDescent="0.2">
      <c r="A10" s="19" t="s">
        <v>28</v>
      </c>
      <c r="B10" s="19"/>
      <c r="D10" s="33">
        <v>48866608</v>
      </c>
      <c r="E10" s="24"/>
      <c r="F10" s="33">
        <v>0</v>
      </c>
      <c r="G10" s="24"/>
      <c r="H10" s="33">
        <v>0</v>
      </c>
      <c r="I10" s="24"/>
      <c r="J10" s="33">
        <v>48866608</v>
      </c>
      <c r="K10" s="24"/>
      <c r="L10" s="35">
        <f t="shared" ref="L10:L15" si="0">J10/156850643439564*100</f>
        <v>3.1154866137880243E-5</v>
      </c>
    </row>
    <row r="11" spans="1:12" ht="21.75" customHeight="1" x14ac:dyDescent="0.2">
      <c r="A11" s="19" t="s">
        <v>29</v>
      </c>
      <c r="B11" s="19"/>
      <c r="D11" s="33">
        <v>807671</v>
      </c>
      <c r="E11" s="24"/>
      <c r="F11" s="33">
        <v>3415</v>
      </c>
      <c r="G11" s="24"/>
      <c r="H11" s="33">
        <v>0</v>
      </c>
      <c r="I11" s="24"/>
      <c r="J11" s="33">
        <v>811086</v>
      </c>
      <c r="K11" s="24"/>
      <c r="L11" s="35">
        <f t="shared" si="0"/>
        <v>5.1710721882535274E-7</v>
      </c>
    </row>
    <row r="12" spans="1:12" ht="21.75" customHeight="1" x14ac:dyDescent="0.2">
      <c r="A12" s="19" t="s">
        <v>30</v>
      </c>
      <c r="B12" s="19"/>
      <c r="D12" s="33">
        <v>22739731</v>
      </c>
      <c r="E12" s="24"/>
      <c r="F12" s="33">
        <v>96565</v>
      </c>
      <c r="G12" s="24"/>
      <c r="H12" s="33">
        <v>0</v>
      </c>
      <c r="I12" s="24"/>
      <c r="J12" s="33">
        <v>22836296</v>
      </c>
      <c r="K12" s="24"/>
      <c r="L12" s="35">
        <f t="shared" si="0"/>
        <v>1.4559261918998143E-5</v>
      </c>
    </row>
    <row r="13" spans="1:12" ht="21.75" customHeight="1" x14ac:dyDescent="0.2">
      <c r="A13" s="19" t="s">
        <v>31</v>
      </c>
      <c r="B13" s="19"/>
      <c r="D13" s="33">
        <v>457393</v>
      </c>
      <c r="E13" s="24"/>
      <c r="F13" s="33">
        <v>0</v>
      </c>
      <c r="G13" s="24"/>
      <c r="H13" s="33">
        <v>0</v>
      </c>
      <c r="I13" s="24"/>
      <c r="J13" s="33">
        <v>457393</v>
      </c>
      <c r="K13" s="24"/>
      <c r="L13" s="35">
        <f t="shared" si="0"/>
        <v>2.916105346907536E-7</v>
      </c>
    </row>
    <row r="14" spans="1:12" ht="21.75" customHeight="1" x14ac:dyDescent="0.2">
      <c r="A14" s="19" t="s">
        <v>32</v>
      </c>
      <c r="B14" s="19"/>
      <c r="D14" s="33">
        <v>30113437</v>
      </c>
      <c r="E14" s="24"/>
      <c r="F14" s="33">
        <v>127743</v>
      </c>
      <c r="G14" s="24"/>
      <c r="H14" s="33">
        <v>0</v>
      </c>
      <c r="I14" s="24"/>
      <c r="J14" s="33">
        <v>30241180</v>
      </c>
      <c r="K14" s="24"/>
      <c r="L14" s="35">
        <f t="shared" si="0"/>
        <v>1.9280239683334295E-5</v>
      </c>
    </row>
    <row r="15" spans="1:12" ht="21.75" customHeight="1" x14ac:dyDescent="0.2">
      <c r="A15" s="20" t="s">
        <v>33</v>
      </c>
      <c r="B15" s="20"/>
      <c r="D15" s="34">
        <v>18401037</v>
      </c>
      <c r="E15" s="24"/>
      <c r="F15" s="34">
        <v>78141</v>
      </c>
      <c r="G15" s="24"/>
      <c r="H15" s="34">
        <v>0</v>
      </c>
      <c r="I15" s="24"/>
      <c r="J15" s="34">
        <v>18479178</v>
      </c>
      <c r="K15" s="24"/>
      <c r="L15" s="35">
        <f t="shared" si="0"/>
        <v>1.1781384886138639E-5</v>
      </c>
    </row>
    <row r="16" spans="1:12" ht="21.75" customHeight="1" x14ac:dyDescent="0.2">
      <c r="A16" s="17" t="s">
        <v>20</v>
      </c>
      <c r="B16" s="17"/>
      <c r="D16" s="27">
        <v>5301255279</v>
      </c>
      <c r="E16" s="24"/>
      <c r="F16" s="27">
        <v>15611634544948</v>
      </c>
      <c r="G16" s="24"/>
      <c r="H16" s="27">
        <v>15600015507217</v>
      </c>
      <c r="I16" s="24"/>
      <c r="J16" s="27">
        <v>16920293010</v>
      </c>
      <c r="K16" s="24"/>
      <c r="L16" s="28">
        <f>SUM(L9:L15)</f>
        <v>1.0787519030178249E-2</v>
      </c>
    </row>
    <row r="17" spans="4:12" x14ac:dyDescent="0.2">
      <c r="D17" s="24"/>
      <c r="E17" s="24"/>
      <c r="F17" s="24"/>
      <c r="G17" s="24"/>
      <c r="H17" s="24"/>
      <c r="I17" s="24"/>
      <c r="J17" s="24"/>
      <c r="K17" s="24"/>
      <c r="L17" s="24"/>
    </row>
  </sheetData>
  <mergeCells count="15">
    <mergeCell ref="A13:B13"/>
    <mergeCell ref="A14:B14"/>
    <mergeCell ref="A15:B15"/>
    <mergeCell ref="A16:B16"/>
    <mergeCell ref="J6:L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7.42578125" bestFit="1" customWidth="1"/>
  </cols>
  <sheetData>
    <row r="1" spans="1:14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4" ht="21.7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</row>
    <row r="3" spans="1:14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4" ht="14.45" customHeight="1" x14ac:dyDescent="0.2"/>
    <row r="5" spans="1:14" ht="29.1" customHeight="1" x14ac:dyDescent="0.2">
      <c r="A5" s="1" t="s">
        <v>35</v>
      </c>
      <c r="B5" s="13" t="s">
        <v>36</v>
      </c>
      <c r="C5" s="13"/>
      <c r="D5" s="13"/>
      <c r="E5" s="13"/>
      <c r="F5" s="13"/>
      <c r="G5" s="13"/>
      <c r="H5" s="13"/>
      <c r="I5" s="13"/>
      <c r="J5" s="13"/>
    </row>
    <row r="6" spans="1:14" ht="14.45" customHeight="1" x14ac:dyDescent="0.2"/>
    <row r="7" spans="1:14" ht="14.45" customHeight="1" x14ac:dyDescent="0.2">
      <c r="A7" s="14" t="s">
        <v>37</v>
      </c>
      <c r="B7" s="14"/>
      <c r="D7" s="2" t="s">
        <v>38</v>
      </c>
      <c r="F7" s="2" t="s">
        <v>24</v>
      </c>
      <c r="H7" s="2" t="s">
        <v>39</v>
      </c>
      <c r="J7" s="2" t="s">
        <v>40</v>
      </c>
    </row>
    <row r="8" spans="1:14" ht="21.75" customHeight="1" x14ac:dyDescent="0.2">
      <c r="A8" s="18" t="s">
        <v>41</v>
      </c>
      <c r="B8" s="18"/>
      <c r="D8" s="38" t="s">
        <v>42</v>
      </c>
      <c r="E8" s="24"/>
      <c r="F8" s="29">
        <f>'درآمد سرمایه گذاری در سهام'!J11</f>
        <v>27902008825302</v>
      </c>
      <c r="G8" s="24"/>
      <c r="H8" s="32">
        <f>F8/F$11*100</f>
        <v>99.968834648860778</v>
      </c>
      <c r="I8" s="24"/>
      <c r="J8" s="32">
        <f>F8/156850643439564*100</f>
        <v>17.788903005713777</v>
      </c>
      <c r="N8" s="44"/>
    </row>
    <row r="9" spans="1:14" ht="21.75" customHeight="1" x14ac:dyDescent="0.2">
      <c r="A9" s="19" t="s">
        <v>43</v>
      </c>
      <c r="B9" s="19"/>
      <c r="D9" s="39" t="s">
        <v>44</v>
      </c>
      <c r="E9" s="24"/>
      <c r="F9" s="33">
        <f>'سود سپرده بانکی'!G13</f>
        <v>22280544</v>
      </c>
      <c r="G9" s="24"/>
      <c r="H9" s="35">
        <f t="shared" ref="H9:H10" si="0">F9/F$11*100</f>
        <v>7.9827944753671663E-5</v>
      </c>
      <c r="I9" s="24"/>
      <c r="J9" s="35">
        <f t="shared" ref="J9:J10" si="1">F9/156850643439564*100</f>
        <v>1.420494268395201E-5</v>
      </c>
      <c r="N9" s="44"/>
    </row>
    <row r="10" spans="1:14" ht="21.75" customHeight="1" x14ac:dyDescent="0.2">
      <c r="A10" s="20" t="s">
        <v>45</v>
      </c>
      <c r="B10" s="20"/>
      <c r="D10" s="40" t="s">
        <v>46</v>
      </c>
      <c r="E10" s="24"/>
      <c r="F10" s="34">
        <f>'سایر درآمدها'!D11</f>
        <v>8676189390</v>
      </c>
      <c r="G10" s="24"/>
      <c r="H10" s="35">
        <f t="shared" si="0"/>
        <v>3.1085523194465638E-2</v>
      </c>
      <c r="I10" s="24"/>
      <c r="J10" s="35">
        <f t="shared" si="1"/>
        <v>5.5314974804952051E-3</v>
      </c>
      <c r="N10" s="44"/>
    </row>
    <row r="11" spans="1:14" ht="21.75" customHeight="1" x14ac:dyDescent="0.2">
      <c r="A11" s="17" t="s">
        <v>20</v>
      </c>
      <c r="B11" s="17"/>
      <c r="D11" s="30"/>
      <c r="E11" s="24"/>
      <c r="F11" s="27">
        <f>SUM(F8:F10)</f>
        <v>27910707295236</v>
      </c>
      <c r="G11" s="24"/>
      <c r="H11" s="28">
        <f>SUM(H8:H10)</f>
        <v>100</v>
      </c>
      <c r="I11" s="24"/>
      <c r="J11" s="28">
        <f>SUM(J8:J10)</f>
        <v>17.794448708136954</v>
      </c>
      <c r="N11" s="44"/>
    </row>
    <row r="12" spans="1:14" x14ac:dyDescent="0.2">
      <c r="D12" s="24"/>
      <c r="E12" s="24"/>
      <c r="F12" s="24"/>
      <c r="G12" s="24"/>
      <c r="H12" s="24"/>
      <c r="I12" s="24"/>
      <c r="J12" s="24"/>
    </row>
    <row r="13" spans="1:14" x14ac:dyDescent="0.2">
      <c r="D13" s="24"/>
      <c r="E13" s="24"/>
      <c r="F13" s="24"/>
      <c r="G13" s="24"/>
      <c r="H13" s="24"/>
      <c r="I13" s="24"/>
      <c r="J13" s="24"/>
    </row>
    <row r="15" spans="1:14" x14ac:dyDescent="0.2">
      <c r="F15" s="44"/>
    </row>
    <row r="16" spans="1:14" x14ac:dyDescent="0.2">
      <c r="F16" s="44"/>
    </row>
    <row r="17" spans="6:6" x14ac:dyDescent="0.2">
      <c r="F17" s="44"/>
    </row>
    <row r="18" spans="6:6" x14ac:dyDescent="0.2">
      <c r="F18" s="44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5"/>
  <sheetViews>
    <sheetView rightToLeft="1" workbookViewId="0">
      <selection activeCell="Y4" sqref="Y4:AB1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9" bestFit="1" customWidth="1"/>
    <col min="7" max="7" width="1.28515625" customWidth="1"/>
    <col min="8" max="8" width="11.140625" bestFit="1" customWidth="1"/>
    <col min="9" max="9" width="1.28515625" customWidth="1"/>
    <col min="10" max="10" width="19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8.7109375" bestFit="1" customWidth="1"/>
    <col min="18" max="18" width="1.28515625" customWidth="1"/>
    <col min="19" max="19" width="11.140625" bestFit="1" customWidth="1"/>
    <col min="20" max="20" width="1.28515625" customWidth="1"/>
    <col min="21" max="21" width="18.7109375" bestFit="1" customWidth="1"/>
    <col min="22" max="22" width="1.28515625" customWidth="1"/>
    <col min="23" max="23" width="17.28515625" bestFit="1" customWidth="1"/>
    <col min="24" max="24" width="0.28515625" customWidth="1"/>
    <col min="26" max="26" width="21.7109375" customWidth="1"/>
  </cols>
  <sheetData>
    <row r="1" spans="1:26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6" ht="21.7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6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6" ht="14.45" customHeight="1" x14ac:dyDescent="0.2"/>
    <row r="5" spans="1:26" ht="14.45" customHeight="1" x14ac:dyDescent="0.2">
      <c r="A5" s="1" t="s">
        <v>47</v>
      </c>
      <c r="B5" s="13" t="s">
        <v>48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6" ht="14.45" customHeight="1" x14ac:dyDescent="0.2">
      <c r="D6" s="14" t="s">
        <v>49</v>
      </c>
      <c r="E6" s="14"/>
      <c r="F6" s="14"/>
      <c r="G6" s="14"/>
      <c r="H6" s="14"/>
      <c r="I6" s="14"/>
      <c r="J6" s="14"/>
      <c r="K6" s="14"/>
      <c r="L6" s="14"/>
      <c r="N6" s="14" t="s">
        <v>50</v>
      </c>
      <c r="O6" s="14"/>
      <c r="P6" s="14"/>
      <c r="Q6" s="14"/>
      <c r="R6" s="14"/>
      <c r="S6" s="14"/>
      <c r="T6" s="14"/>
      <c r="U6" s="14"/>
      <c r="V6" s="14"/>
      <c r="W6" s="14"/>
    </row>
    <row r="7" spans="1:26" ht="14.45" customHeight="1" x14ac:dyDescent="0.2">
      <c r="D7" s="3"/>
      <c r="E7" s="3"/>
      <c r="F7" s="3"/>
      <c r="G7" s="3"/>
      <c r="H7" s="3"/>
      <c r="I7" s="3"/>
      <c r="J7" s="15" t="s">
        <v>20</v>
      </c>
      <c r="K7" s="15"/>
      <c r="L7" s="15"/>
      <c r="N7" s="3"/>
      <c r="O7" s="3"/>
      <c r="P7" s="3"/>
      <c r="Q7" s="3"/>
      <c r="R7" s="3"/>
      <c r="S7" s="3"/>
      <c r="T7" s="3"/>
      <c r="U7" s="15" t="s">
        <v>20</v>
      </c>
      <c r="V7" s="15"/>
      <c r="W7" s="15"/>
    </row>
    <row r="8" spans="1:26" ht="14.45" customHeight="1" x14ac:dyDescent="0.2">
      <c r="A8" s="14" t="s">
        <v>51</v>
      </c>
      <c r="B8" s="14"/>
      <c r="D8" s="2" t="s">
        <v>52</v>
      </c>
      <c r="F8" s="2" t="s">
        <v>53</v>
      </c>
      <c r="H8" s="2" t="s">
        <v>54</v>
      </c>
      <c r="J8" s="4" t="s">
        <v>24</v>
      </c>
      <c r="K8" s="3"/>
      <c r="L8" s="4" t="s">
        <v>39</v>
      </c>
      <c r="N8" s="2" t="s">
        <v>52</v>
      </c>
      <c r="P8" s="14" t="s">
        <v>53</v>
      </c>
      <c r="Q8" s="14"/>
      <c r="S8" s="2" t="s">
        <v>54</v>
      </c>
      <c r="U8" s="4" t="s">
        <v>24</v>
      </c>
      <c r="V8" s="3"/>
      <c r="W8" s="4" t="s">
        <v>39</v>
      </c>
      <c r="Z8" s="36"/>
    </row>
    <row r="9" spans="1:26" ht="21.75" customHeight="1" x14ac:dyDescent="0.2">
      <c r="A9" s="18" t="s">
        <v>55</v>
      </c>
      <c r="B9" s="18"/>
      <c r="D9" s="29">
        <v>0</v>
      </c>
      <c r="E9" s="24"/>
      <c r="F9" s="29">
        <v>0</v>
      </c>
      <c r="G9" s="24"/>
      <c r="H9" s="29">
        <v>0</v>
      </c>
      <c r="I9" s="24"/>
      <c r="J9" s="29">
        <v>0</v>
      </c>
      <c r="K9" s="24"/>
      <c r="L9" s="32">
        <f>J9/27910707295236*100</f>
        <v>0</v>
      </c>
      <c r="M9" s="24"/>
      <c r="N9" s="29">
        <v>0</v>
      </c>
      <c r="O9" s="24"/>
      <c r="P9" s="22">
        <v>0</v>
      </c>
      <c r="Q9" s="22"/>
      <c r="R9" s="24"/>
      <c r="S9" s="29">
        <v>0</v>
      </c>
      <c r="T9" s="24"/>
      <c r="U9" s="29">
        <v>0</v>
      </c>
      <c r="V9" s="24"/>
      <c r="W9" s="32">
        <f>U9/33186432915781*100</f>
        <v>0</v>
      </c>
      <c r="Z9" s="30"/>
    </row>
    <row r="10" spans="1:26" ht="21.75" customHeight="1" x14ac:dyDescent="0.2">
      <c r="A10" s="20" t="s">
        <v>19</v>
      </c>
      <c r="B10" s="20"/>
      <c r="D10" s="34">
        <v>0</v>
      </c>
      <c r="E10" s="24"/>
      <c r="F10" s="34">
        <v>27902008825302</v>
      </c>
      <c r="G10" s="24"/>
      <c r="H10" s="34">
        <v>0</v>
      </c>
      <c r="I10" s="24"/>
      <c r="J10" s="34">
        <v>27902008825302</v>
      </c>
      <c r="K10" s="24"/>
      <c r="L10" s="35">
        <f>J10/27910707295236*100</f>
        <v>99.968834648860778</v>
      </c>
      <c r="M10" s="24"/>
      <c r="N10" s="34">
        <v>0</v>
      </c>
      <c r="O10" s="24"/>
      <c r="P10" s="42">
        <v>33166119031801</v>
      </c>
      <c r="Q10" s="43"/>
      <c r="R10" s="24"/>
      <c r="S10" s="34">
        <v>0</v>
      </c>
      <c r="T10" s="24"/>
      <c r="U10" s="34">
        <v>33166119031801</v>
      </c>
      <c r="V10" s="24"/>
      <c r="W10" s="35">
        <f>U10/33186432915781*100</f>
        <v>99.938788588603202</v>
      </c>
      <c r="Z10" s="36"/>
    </row>
    <row r="11" spans="1:26" ht="21.75" customHeight="1" x14ac:dyDescent="0.2">
      <c r="A11" s="17" t="s">
        <v>20</v>
      </c>
      <c r="B11" s="17"/>
      <c r="D11" s="27">
        <v>0</v>
      </c>
      <c r="E11" s="24"/>
      <c r="F11" s="27">
        <v>27902008825302</v>
      </c>
      <c r="G11" s="24"/>
      <c r="H11" s="27">
        <v>0</v>
      </c>
      <c r="I11" s="24"/>
      <c r="J11" s="27">
        <v>27902008825302</v>
      </c>
      <c r="K11" s="24"/>
      <c r="L11" s="45">
        <f>SUM(L9:L10)</f>
        <v>99.968834648860778</v>
      </c>
      <c r="M11" s="24"/>
      <c r="N11" s="27">
        <v>0</v>
      </c>
      <c r="O11" s="24"/>
      <c r="P11" s="24"/>
      <c r="Q11" s="27">
        <v>33166119031801</v>
      </c>
      <c r="R11" s="24"/>
      <c r="S11" s="27">
        <f>SUM(S9:S10)</f>
        <v>0</v>
      </c>
      <c r="T11" s="24"/>
      <c r="U11" s="27">
        <f>SUM(U9:U10)</f>
        <v>33166119031801</v>
      </c>
      <c r="V11" s="24"/>
      <c r="W11" s="45">
        <f>SUM(W9:W10)</f>
        <v>99.938788588603202</v>
      </c>
      <c r="Z11" s="36"/>
    </row>
    <row r="12" spans="1:26" x14ac:dyDescent="0.2"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6" x14ac:dyDescent="0.2">
      <c r="F13" s="44"/>
    </row>
    <row r="15" spans="1:26" x14ac:dyDescent="0.2">
      <c r="Q15" s="44"/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zoomScale="90" zoomScaleNormal="90" workbookViewId="0">
      <selection activeCell="F10" sqref="F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.7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4.45" customHeight="1" x14ac:dyDescent="0.2"/>
    <row r="5" spans="1:10" ht="14.45" customHeight="1" x14ac:dyDescent="0.2">
      <c r="A5" s="1" t="s">
        <v>56</v>
      </c>
      <c r="B5" s="13" t="s">
        <v>57</v>
      </c>
      <c r="C5" s="13"/>
      <c r="D5" s="13"/>
      <c r="E5" s="13"/>
      <c r="F5" s="13"/>
      <c r="G5" s="13"/>
      <c r="H5" s="13"/>
      <c r="I5" s="13"/>
      <c r="J5" s="13"/>
    </row>
    <row r="6" spans="1:10" ht="14.45" customHeight="1" x14ac:dyDescent="0.2">
      <c r="D6" s="14" t="s">
        <v>49</v>
      </c>
      <c r="E6" s="14"/>
      <c r="F6" s="14"/>
      <c r="H6" s="14" t="s">
        <v>50</v>
      </c>
      <c r="I6" s="14"/>
      <c r="J6" s="14"/>
    </row>
    <row r="7" spans="1:10" ht="36.4" customHeight="1" x14ac:dyDescent="0.2">
      <c r="A7" s="14" t="s">
        <v>58</v>
      </c>
      <c r="B7" s="14"/>
      <c r="D7" s="11" t="s">
        <v>59</v>
      </c>
      <c r="E7" s="3"/>
      <c r="F7" s="11" t="s">
        <v>60</v>
      </c>
      <c r="H7" s="11" t="s">
        <v>59</v>
      </c>
      <c r="I7" s="3"/>
      <c r="J7" s="11" t="s">
        <v>60</v>
      </c>
    </row>
    <row r="8" spans="1:10" ht="21.75" customHeight="1" x14ac:dyDescent="0.2">
      <c r="A8" s="18" t="s">
        <v>27</v>
      </c>
      <c r="B8" s="18"/>
      <c r="D8" s="29">
        <v>21974680</v>
      </c>
      <c r="E8" s="24"/>
      <c r="F8" s="32">
        <f>D8/D$13*100</f>
        <v>98.627214847177882</v>
      </c>
      <c r="G8" s="24"/>
      <c r="H8" s="29">
        <v>24778013</v>
      </c>
      <c r="I8" s="24"/>
      <c r="J8" s="32">
        <f>H8/H$13*100</f>
        <v>97.435437554408765</v>
      </c>
    </row>
    <row r="9" spans="1:10" ht="21.75" customHeight="1" x14ac:dyDescent="0.2">
      <c r="A9" s="19" t="s">
        <v>29</v>
      </c>
      <c r="B9" s="19"/>
      <c r="D9" s="33">
        <v>3415</v>
      </c>
      <c r="E9" s="24"/>
      <c r="F9" s="35">
        <f t="shared" ref="F9:F12" si="0">D9/D$13*100</f>
        <v>1.5327273876257241E-2</v>
      </c>
      <c r="G9" s="24"/>
      <c r="H9" s="33">
        <v>6816</v>
      </c>
      <c r="I9" s="24"/>
      <c r="J9" s="35">
        <f t="shared" ref="J9:J12" si="1">H9/H$13*100</f>
        <v>2.6802792555272695E-2</v>
      </c>
    </row>
    <row r="10" spans="1:10" ht="21.75" customHeight="1" x14ac:dyDescent="0.2">
      <c r="A10" s="19" t="s">
        <v>30</v>
      </c>
      <c r="B10" s="19"/>
      <c r="D10" s="33">
        <v>96565</v>
      </c>
      <c r="E10" s="24"/>
      <c r="F10" s="35">
        <f t="shared" si="0"/>
        <v>0.43340503714810552</v>
      </c>
      <c r="G10" s="24"/>
      <c r="H10" s="33">
        <v>195386</v>
      </c>
      <c r="I10" s="24"/>
      <c r="J10" s="35">
        <f t="shared" si="1"/>
        <v>0.76832312591028629</v>
      </c>
    </row>
    <row r="11" spans="1:10" ht="21.75" customHeight="1" x14ac:dyDescent="0.2">
      <c r="A11" s="19" t="s">
        <v>32</v>
      </c>
      <c r="B11" s="19"/>
      <c r="D11" s="33">
        <v>127743</v>
      </c>
      <c r="E11" s="24"/>
      <c r="F11" s="35">
        <f t="shared" si="0"/>
        <v>0.57333878382861747</v>
      </c>
      <c r="G11" s="24"/>
      <c r="H11" s="33">
        <v>289718</v>
      </c>
      <c r="I11" s="24"/>
      <c r="J11" s="35">
        <f t="shared" si="1"/>
        <v>1.1392681123134529</v>
      </c>
    </row>
    <row r="12" spans="1:10" ht="21.75" customHeight="1" x14ac:dyDescent="0.2">
      <c r="A12" s="20" t="s">
        <v>33</v>
      </c>
      <c r="B12" s="20"/>
      <c r="D12" s="34">
        <v>78141</v>
      </c>
      <c r="E12" s="24"/>
      <c r="F12" s="35">
        <f t="shared" si="0"/>
        <v>0.35071405796914112</v>
      </c>
      <c r="G12" s="24"/>
      <c r="H12" s="34">
        <v>160253</v>
      </c>
      <c r="I12" s="24"/>
      <c r="J12" s="35">
        <f t="shared" si="1"/>
        <v>0.63016841481222363</v>
      </c>
    </row>
    <row r="13" spans="1:10" ht="21.75" customHeight="1" x14ac:dyDescent="0.2">
      <c r="A13" s="17" t="s">
        <v>20</v>
      </c>
      <c r="B13" s="17"/>
      <c r="D13" s="27">
        <v>22280544</v>
      </c>
      <c r="E13" s="24"/>
      <c r="F13" s="27">
        <f>SUM(F8:F12)</f>
        <v>100</v>
      </c>
      <c r="G13" s="24"/>
      <c r="H13" s="27">
        <v>25430186</v>
      </c>
      <c r="I13" s="24"/>
      <c r="J13" s="27">
        <f>SUM(J8:J12)</f>
        <v>100</v>
      </c>
    </row>
    <row r="14" spans="1:10" x14ac:dyDescent="0.2">
      <c r="D14" s="24"/>
      <c r="E14" s="24"/>
      <c r="F14" s="24"/>
      <c r="G14" s="24"/>
      <c r="H14" s="24"/>
      <c r="I14" s="24"/>
      <c r="J14" s="24"/>
    </row>
    <row r="15" spans="1:10" x14ac:dyDescent="0.2">
      <c r="D15" s="24"/>
      <c r="E15" s="24"/>
      <c r="F15" s="24"/>
      <c r="G15" s="24"/>
      <c r="H15" s="24"/>
      <c r="I15" s="24"/>
      <c r="J15" s="24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8" sqref="D8: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2" t="s">
        <v>0</v>
      </c>
      <c r="B1" s="12"/>
      <c r="C1" s="12"/>
      <c r="D1" s="12"/>
      <c r="E1" s="12"/>
      <c r="F1" s="12"/>
    </row>
    <row r="2" spans="1:6" ht="21.75" customHeight="1" x14ac:dyDescent="0.2">
      <c r="A2" s="12" t="s">
        <v>34</v>
      </c>
      <c r="B2" s="12"/>
      <c r="C2" s="12"/>
      <c r="D2" s="12"/>
      <c r="E2" s="12"/>
      <c r="F2" s="12"/>
    </row>
    <row r="3" spans="1:6" ht="21.75" customHeight="1" x14ac:dyDescent="0.2">
      <c r="A3" s="12" t="s">
        <v>2</v>
      </c>
      <c r="B3" s="12"/>
      <c r="C3" s="12"/>
      <c r="D3" s="12"/>
      <c r="E3" s="12"/>
      <c r="F3" s="12"/>
    </row>
    <row r="4" spans="1:6" ht="14.45" customHeight="1" x14ac:dyDescent="0.2"/>
    <row r="5" spans="1:6" ht="29.1" customHeight="1" x14ac:dyDescent="0.2">
      <c r="A5" s="1" t="s">
        <v>61</v>
      </c>
      <c r="B5" s="13" t="s">
        <v>45</v>
      </c>
      <c r="C5" s="13"/>
      <c r="D5" s="13"/>
      <c r="E5" s="13"/>
      <c r="F5" s="13"/>
    </row>
    <row r="6" spans="1:6" ht="14.45" customHeight="1" x14ac:dyDescent="0.2">
      <c r="D6" s="2" t="s">
        <v>49</v>
      </c>
      <c r="F6" s="2" t="s">
        <v>9</v>
      </c>
    </row>
    <row r="7" spans="1:6" ht="14.45" customHeight="1" x14ac:dyDescent="0.2">
      <c r="A7" s="14" t="s">
        <v>45</v>
      </c>
      <c r="B7" s="14"/>
      <c r="D7" s="4" t="s">
        <v>24</v>
      </c>
      <c r="F7" s="4" t="s">
        <v>24</v>
      </c>
    </row>
    <row r="8" spans="1:6" ht="21.75" customHeight="1" x14ac:dyDescent="0.2">
      <c r="A8" s="18" t="s">
        <v>45</v>
      </c>
      <c r="B8" s="18"/>
      <c r="D8" s="29">
        <v>0</v>
      </c>
      <c r="E8" s="24"/>
      <c r="F8" s="29">
        <v>0</v>
      </c>
    </row>
    <row r="9" spans="1:6" ht="21.75" customHeight="1" x14ac:dyDescent="0.2">
      <c r="A9" s="19" t="s">
        <v>62</v>
      </c>
      <c r="B9" s="19"/>
      <c r="D9" s="33">
        <v>0</v>
      </c>
      <c r="E9" s="24"/>
      <c r="F9" s="33">
        <v>0</v>
      </c>
    </row>
    <row r="10" spans="1:6" ht="21.75" customHeight="1" x14ac:dyDescent="0.2">
      <c r="A10" s="20" t="s">
        <v>63</v>
      </c>
      <c r="B10" s="20"/>
      <c r="D10" s="34">
        <v>8676189390</v>
      </c>
      <c r="E10" s="24"/>
      <c r="F10" s="34">
        <v>20288453794</v>
      </c>
    </row>
    <row r="11" spans="1:6" ht="21.75" customHeight="1" x14ac:dyDescent="0.2">
      <c r="A11" s="17" t="s">
        <v>20</v>
      </c>
      <c r="B11" s="17"/>
      <c r="D11" s="27">
        <v>8676189390</v>
      </c>
      <c r="E11" s="24"/>
      <c r="F11" s="27">
        <v>20288453794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6"/>
  <sheetViews>
    <sheetView rightToLeft="1" workbookViewId="0">
      <selection activeCell="C8" sqref="C8:N1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4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1.7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14.45" customHeight="1" x14ac:dyDescent="0.2"/>
    <row r="5" spans="1:14" ht="14.45" customHeight="1" x14ac:dyDescent="0.2">
      <c r="A5" s="13" t="s">
        <v>67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 ht="14.45" customHeight="1" x14ac:dyDescent="0.2">
      <c r="A6" s="14" t="s">
        <v>37</v>
      </c>
      <c r="C6" s="14" t="s">
        <v>49</v>
      </c>
      <c r="D6" s="14"/>
      <c r="E6" s="14"/>
      <c r="F6" s="14"/>
      <c r="G6" s="14"/>
      <c r="I6" s="14" t="s">
        <v>50</v>
      </c>
      <c r="J6" s="14"/>
      <c r="K6" s="14"/>
      <c r="L6" s="14"/>
      <c r="M6" s="14"/>
    </row>
    <row r="7" spans="1:14" ht="29.1" customHeight="1" x14ac:dyDescent="0.2">
      <c r="A7" s="14"/>
      <c r="C7" s="11" t="s">
        <v>65</v>
      </c>
      <c r="D7" s="3"/>
      <c r="E7" s="11" t="s">
        <v>64</v>
      </c>
      <c r="F7" s="3"/>
      <c r="G7" s="11" t="s">
        <v>66</v>
      </c>
      <c r="I7" s="11" t="s">
        <v>65</v>
      </c>
      <c r="J7" s="3"/>
      <c r="K7" s="11" t="s">
        <v>64</v>
      </c>
      <c r="L7" s="3"/>
      <c r="M7" s="11" t="s">
        <v>66</v>
      </c>
    </row>
    <row r="8" spans="1:14" ht="21.75" customHeight="1" x14ac:dyDescent="0.2">
      <c r="A8" s="8" t="s">
        <v>27</v>
      </c>
      <c r="C8" s="29">
        <v>21974680</v>
      </c>
      <c r="D8" s="24"/>
      <c r="E8" s="29">
        <v>0</v>
      </c>
      <c r="F8" s="24"/>
      <c r="G8" s="29">
        <v>21974680</v>
      </c>
      <c r="H8" s="24"/>
      <c r="I8" s="29">
        <v>24778013</v>
      </c>
      <c r="J8" s="24"/>
      <c r="K8" s="29">
        <v>0</v>
      </c>
      <c r="L8" s="24"/>
      <c r="M8" s="29">
        <v>24778013</v>
      </c>
      <c r="N8" s="24"/>
    </row>
    <row r="9" spans="1:14" ht="21.75" customHeight="1" x14ac:dyDescent="0.2">
      <c r="A9" s="9" t="s">
        <v>29</v>
      </c>
      <c r="C9" s="33">
        <v>3415</v>
      </c>
      <c r="D9" s="24"/>
      <c r="E9" s="33">
        <v>0</v>
      </c>
      <c r="F9" s="24"/>
      <c r="G9" s="33">
        <v>3415</v>
      </c>
      <c r="H9" s="24"/>
      <c r="I9" s="33">
        <v>6816</v>
      </c>
      <c r="J9" s="24"/>
      <c r="K9" s="33">
        <v>0</v>
      </c>
      <c r="L9" s="24"/>
      <c r="M9" s="33">
        <v>6816</v>
      </c>
      <c r="N9" s="24"/>
    </row>
    <row r="10" spans="1:14" ht="21.75" customHeight="1" x14ac:dyDescent="0.2">
      <c r="A10" s="9" t="s">
        <v>30</v>
      </c>
      <c r="C10" s="33">
        <v>96565</v>
      </c>
      <c r="D10" s="24"/>
      <c r="E10" s="33">
        <v>0</v>
      </c>
      <c r="F10" s="24"/>
      <c r="G10" s="33">
        <v>96565</v>
      </c>
      <c r="H10" s="24"/>
      <c r="I10" s="33">
        <v>195386</v>
      </c>
      <c r="J10" s="24"/>
      <c r="K10" s="33">
        <v>0</v>
      </c>
      <c r="L10" s="24"/>
      <c r="M10" s="33">
        <v>195386</v>
      </c>
      <c r="N10" s="24"/>
    </row>
    <row r="11" spans="1:14" ht="21.75" customHeight="1" x14ac:dyDescent="0.2">
      <c r="A11" s="9" t="s">
        <v>32</v>
      </c>
      <c r="C11" s="33">
        <v>127743</v>
      </c>
      <c r="D11" s="24"/>
      <c r="E11" s="33">
        <v>0</v>
      </c>
      <c r="F11" s="24"/>
      <c r="G11" s="33">
        <v>127743</v>
      </c>
      <c r="H11" s="24"/>
      <c r="I11" s="33">
        <v>289718</v>
      </c>
      <c r="J11" s="24"/>
      <c r="K11" s="33">
        <v>0</v>
      </c>
      <c r="L11" s="24"/>
      <c r="M11" s="33">
        <v>289718</v>
      </c>
      <c r="N11" s="24"/>
    </row>
    <row r="12" spans="1:14" ht="21.75" customHeight="1" x14ac:dyDescent="0.2">
      <c r="A12" s="10" t="s">
        <v>33</v>
      </c>
      <c r="C12" s="34">
        <v>78141</v>
      </c>
      <c r="D12" s="24"/>
      <c r="E12" s="34">
        <v>0</v>
      </c>
      <c r="F12" s="24"/>
      <c r="G12" s="34">
        <v>78141</v>
      </c>
      <c r="H12" s="24"/>
      <c r="I12" s="34">
        <v>160253</v>
      </c>
      <c r="J12" s="24"/>
      <c r="K12" s="34">
        <v>0</v>
      </c>
      <c r="L12" s="24"/>
      <c r="M12" s="34">
        <v>160253</v>
      </c>
      <c r="N12" s="24"/>
    </row>
    <row r="13" spans="1:14" ht="21.75" customHeight="1" x14ac:dyDescent="0.2">
      <c r="A13" s="7" t="s">
        <v>20</v>
      </c>
      <c r="C13" s="27">
        <v>22280544</v>
      </c>
      <c r="D13" s="24"/>
      <c r="E13" s="27">
        <v>0</v>
      </c>
      <c r="F13" s="24"/>
      <c r="G13" s="27">
        <v>22280544</v>
      </c>
      <c r="H13" s="24"/>
      <c r="I13" s="27">
        <v>25430186</v>
      </c>
      <c r="J13" s="24"/>
      <c r="K13" s="27">
        <v>0</v>
      </c>
      <c r="L13" s="24"/>
      <c r="M13" s="27">
        <v>25430186</v>
      </c>
      <c r="N13" s="24"/>
    </row>
    <row r="14" spans="1:14" x14ac:dyDescent="0.2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9"/>
  <sheetViews>
    <sheetView rightToLeft="1" workbookViewId="0">
      <selection activeCell="I23" sqref="I23"/>
    </sheetView>
  </sheetViews>
  <sheetFormatPr defaultRowHeight="12.75" x14ac:dyDescent="0.2"/>
  <cols>
    <col min="1" max="1" width="40.28515625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7109375" bestFit="1" customWidth="1"/>
    <col min="16" max="16" width="1.28515625" customWidth="1"/>
    <col min="17" max="17" width="19.140625" customWidth="1"/>
    <col min="18" max="18" width="1.28515625" customWidth="1"/>
    <col min="19" max="19" width="0.28515625" customWidth="1"/>
  </cols>
  <sheetData>
    <row r="1" spans="1:20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20" ht="21.7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0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20" ht="14.45" customHeight="1" x14ac:dyDescent="0.2"/>
    <row r="5" spans="1:20" ht="14.45" customHeight="1" x14ac:dyDescent="0.2">
      <c r="A5" s="13" t="s">
        <v>68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20.25" customHeight="1" x14ac:dyDescent="0.2">
      <c r="A6" s="14" t="s">
        <v>37</v>
      </c>
      <c r="C6" s="14" t="s">
        <v>49</v>
      </c>
      <c r="D6" s="14"/>
      <c r="E6" s="14"/>
      <c r="F6" s="14"/>
      <c r="G6" s="14"/>
      <c r="H6" s="14"/>
      <c r="I6" s="14"/>
      <c r="K6" s="14" t="s">
        <v>50</v>
      </c>
      <c r="L6" s="14"/>
      <c r="M6" s="14"/>
      <c r="N6" s="14"/>
      <c r="O6" s="14"/>
      <c r="P6" s="14"/>
      <c r="Q6" s="14"/>
      <c r="R6" s="14"/>
    </row>
    <row r="7" spans="1:20" ht="38.25" customHeight="1" x14ac:dyDescent="0.2">
      <c r="A7" s="14"/>
      <c r="C7" s="11" t="s">
        <v>13</v>
      </c>
      <c r="D7" s="3"/>
      <c r="E7" s="11" t="s">
        <v>69</v>
      </c>
      <c r="F7" s="3"/>
      <c r="G7" s="11" t="s">
        <v>70</v>
      </c>
      <c r="H7" s="3"/>
      <c r="I7" s="11" t="s">
        <v>71</v>
      </c>
      <c r="K7" s="11" t="s">
        <v>13</v>
      </c>
      <c r="L7" s="3"/>
      <c r="M7" s="11" t="s">
        <v>69</v>
      </c>
      <c r="N7" s="3"/>
      <c r="O7" s="11" t="s">
        <v>70</v>
      </c>
      <c r="P7" s="3"/>
      <c r="Q7" s="21" t="s">
        <v>71</v>
      </c>
      <c r="R7" s="21"/>
    </row>
    <row r="8" spans="1:20" ht="21.75" customHeight="1" x14ac:dyDescent="0.2">
      <c r="A8" s="5" t="s">
        <v>55</v>
      </c>
      <c r="C8" s="29">
        <v>0</v>
      </c>
      <c r="D8" s="24"/>
      <c r="E8" s="25">
        <v>0</v>
      </c>
      <c r="F8" s="24"/>
      <c r="G8" s="25">
        <v>0</v>
      </c>
      <c r="H8" s="24"/>
      <c r="I8" s="25">
        <v>0</v>
      </c>
      <c r="J8" s="24"/>
      <c r="K8" s="29">
        <v>10526488</v>
      </c>
      <c r="L8" s="24"/>
      <c r="M8" s="25">
        <f>68002615794068</f>
        <v>68002615794068</v>
      </c>
      <c r="N8" s="24"/>
      <c r="O8" s="25">
        <f>68002615794340-272</f>
        <v>68002615794068</v>
      </c>
      <c r="P8" s="24"/>
      <c r="Q8" s="23">
        <f>M8-O8</f>
        <v>0</v>
      </c>
      <c r="R8" s="23"/>
      <c r="S8" s="24"/>
      <c r="T8" s="24"/>
    </row>
    <row r="9" spans="1:20" ht="21.75" customHeight="1" x14ac:dyDescent="0.2">
      <c r="A9" s="7" t="s">
        <v>20</v>
      </c>
      <c r="C9" s="30"/>
      <c r="D9" s="24"/>
      <c r="E9" s="27">
        <v>0</v>
      </c>
      <c r="F9" s="24"/>
      <c r="G9" s="27">
        <v>0</v>
      </c>
      <c r="H9" s="24"/>
      <c r="I9" s="27">
        <v>0</v>
      </c>
      <c r="J9" s="24"/>
      <c r="K9" s="30"/>
      <c r="L9" s="24"/>
      <c r="M9" s="27">
        <f>SUM(M8)</f>
        <v>68002615794068</v>
      </c>
      <c r="N9" s="24"/>
      <c r="O9" s="27">
        <f>SUM(O8)</f>
        <v>68002615794068</v>
      </c>
      <c r="P9" s="24"/>
      <c r="Q9" s="41">
        <f t="shared" ref="Q9:R9" si="0">SUM(Q8)</f>
        <v>0</v>
      </c>
      <c r="R9" s="41"/>
      <c r="S9" s="24"/>
      <c r="T9" s="2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"/>
  <sheetViews>
    <sheetView rightToLeft="1" workbookViewId="0">
      <selection activeCell="C8" sqref="C8:R9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20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20" bestFit="1" customWidth="1"/>
    <col min="14" max="14" width="1.28515625" customWidth="1"/>
    <col min="15" max="15" width="19.85546875" bestFit="1" customWidth="1"/>
    <col min="16" max="16" width="1.28515625" customWidth="1"/>
    <col min="17" max="17" width="23" customWidth="1"/>
    <col min="18" max="18" width="1.28515625" customWidth="1"/>
    <col min="19" max="19" width="0.28515625" customWidth="1"/>
  </cols>
  <sheetData>
    <row r="1" spans="1:18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21.7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4.45" customHeight="1" x14ac:dyDescent="0.2"/>
    <row r="5" spans="1:18" ht="15.75" customHeight="1" x14ac:dyDescent="0.2">
      <c r="A5" s="13" t="s">
        <v>72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4.45" customHeight="1" x14ac:dyDescent="0.2">
      <c r="A6" s="14" t="s">
        <v>37</v>
      </c>
      <c r="C6" s="14" t="s">
        <v>49</v>
      </c>
      <c r="D6" s="14"/>
      <c r="E6" s="14"/>
      <c r="F6" s="14"/>
      <c r="G6" s="14"/>
      <c r="H6" s="14"/>
      <c r="I6" s="14"/>
      <c r="K6" s="14" t="s">
        <v>50</v>
      </c>
      <c r="L6" s="14"/>
      <c r="M6" s="14"/>
      <c r="N6" s="14"/>
      <c r="O6" s="14"/>
      <c r="P6" s="14"/>
      <c r="Q6" s="14"/>
      <c r="R6" s="14"/>
    </row>
    <row r="7" spans="1:18" ht="40.5" customHeight="1" x14ac:dyDescent="0.2">
      <c r="A7" s="14"/>
      <c r="C7" s="11" t="s">
        <v>13</v>
      </c>
      <c r="D7" s="3"/>
      <c r="E7" s="11" t="s">
        <v>15</v>
      </c>
      <c r="F7" s="3"/>
      <c r="G7" s="11" t="s">
        <v>70</v>
      </c>
      <c r="H7" s="3"/>
      <c r="I7" s="11" t="s">
        <v>73</v>
      </c>
      <c r="K7" s="11" t="s">
        <v>13</v>
      </c>
      <c r="L7" s="3"/>
      <c r="M7" s="11" t="s">
        <v>15</v>
      </c>
      <c r="N7" s="3"/>
      <c r="O7" s="11" t="s">
        <v>70</v>
      </c>
      <c r="P7" s="3"/>
      <c r="Q7" s="21" t="s">
        <v>73</v>
      </c>
      <c r="R7" s="21"/>
    </row>
    <row r="8" spans="1:18" ht="21.75" customHeight="1" x14ac:dyDescent="0.2">
      <c r="A8" s="5" t="s">
        <v>19</v>
      </c>
      <c r="C8" s="29">
        <v>12487545</v>
      </c>
      <c r="D8" s="24"/>
      <c r="E8" s="25">
        <v>155943922498056</v>
      </c>
      <c r="F8" s="24"/>
      <c r="G8" s="25">
        <v>128041913672754</v>
      </c>
      <c r="H8" s="24"/>
      <c r="I8" s="25">
        <v>27902008825302</v>
      </c>
      <c r="J8" s="24"/>
      <c r="K8" s="29">
        <v>12487545</v>
      </c>
      <c r="L8" s="24"/>
      <c r="M8" s="25">
        <v>155943922498056</v>
      </c>
      <c r="N8" s="24"/>
      <c r="O8" s="25">
        <v>122777803466255</v>
      </c>
      <c r="P8" s="24"/>
      <c r="Q8" s="23">
        <v>33166119031801</v>
      </c>
      <c r="R8" s="23"/>
    </row>
    <row r="9" spans="1:18" ht="21.75" customHeight="1" x14ac:dyDescent="0.2">
      <c r="A9" s="7" t="s">
        <v>20</v>
      </c>
      <c r="C9" s="30"/>
      <c r="D9" s="24"/>
      <c r="E9" s="27">
        <v>155943922498056</v>
      </c>
      <c r="F9" s="24"/>
      <c r="G9" s="27">
        <v>128041913672754</v>
      </c>
      <c r="H9" s="24"/>
      <c r="I9" s="27">
        <v>27902008825302</v>
      </c>
      <c r="J9" s="24"/>
      <c r="K9" s="30"/>
      <c r="L9" s="24"/>
      <c r="M9" s="27">
        <v>155943922498056</v>
      </c>
      <c r="N9" s="24"/>
      <c r="O9" s="27">
        <v>122777803466255</v>
      </c>
      <c r="P9" s="24"/>
      <c r="Q9" s="41">
        <v>33166119031801</v>
      </c>
      <c r="R9" s="41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2025-09-23T13:47:07Z</dcterms:created>
  <dcterms:modified xsi:type="dcterms:W3CDTF">2025-09-23T15:32:19Z</dcterms:modified>
</cp:coreProperties>
</file>