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کیمیا زرین کاردان\گزارش افشا پرتفو\1404\"/>
    </mc:Choice>
  </mc:AlternateContent>
  <xr:revisionPtr revIDLastSave="0" documentId="13_ncr:1_{1D3F5AC9-3E4F-4673-B3C7-1570E4FF86A6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درآمد!$A$1:$K$13</definedName>
    <definedName name="_xlnm.Print_Area" localSheetId="4">'درآمد سپرده بانکی'!$A$1:$K$16</definedName>
    <definedName name="_xlnm.Print_Area" localSheetId="3">'درآمد سرمایه گذاری در سهام'!$A$1:$X$12</definedName>
    <definedName name="_xlnm.Print_Area" localSheetId="8">'درآمد ناشی از تغییر قیمت اوراق'!$A$1:$S$9</definedName>
    <definedName name="_xlnm.Print_Area" localSheetId="7">'درآمد ناشی از فروش'!$A$1:$S$11</definedName>
    <definedName name="_xlnm.Print_Area" localSheetId="5">'سایر درآمدها'!$A$1:$G$11</definedName>
    <definedName name="_xlnm.Print_Area" localSheetId="1">سپرده!$A$1:$M$17</definedName>
    <definedName name="_xlnm.Print_Area" localSheetId="6">'سود سپرده بانکی'!$A$1:$N$16</definedName>
    <definedName name="_xlnm.Print_Area" localSheetId="0">سهام!$A$1:$AC$10</definedName>
  </definedNames>
  <calcPr calcId="191029"/>
</workbook>
</file>

<file path=xl/calcChain.xml><?xml version="1.0" encoding="utf-8"?>
<calcChain xmlns="http://schemas.openxmlformats.org/spreadsheetml/2006/main">
  <c r="W12" i="9" l="1"/>
  <c r="W10" i="9"/>
  <c r="W11" i="9"/>
  <c r="W9" i="9"/>
  <c r="L12" i="9"/>
  <c r="L10" i="9"/>
  <c r="L11" i="9"/>
  <c r="L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Q12" i="9"/>
  <c r="U12" i="9"/>
  <c r="U10" i="9"/>
  <c r="U11" i="9"/>
  <c r="U9" i="9"/>
  <c r="S12" i="9"/>
  <c r="Q11" i="19"/>
  <c r="Q10" i="19"/>
  <c r="J16" i="13"/>
  <c r="J9" i="13"/>
  <c r="J10" i="13"/>
  <c r="J11" i="13"/>
  <c r="J12" i="13"/>
  <c r="J13" i="13"/>
  <c r="J14" i="13"/>
  <c r="J15" i="13"/>
  <c r="J8" i="13"/>
  <c r="F16" i="13"/>
  <c r="F9" i="13"/>
  <c r="F10" i="13"/>
  <c r="F11" i="13"/>
  <c r="F12" i="13"/>
  <c r="F13" i="13"/>
  <c r="F14" i="13"/>
  <c r="F15" i="13"/>
  <c r="F8" i="13"/>
  <c r="L17" i="7"/>
  <c r="L10" i="7"/>
  <c r="L11" i="7"/>
  <c r="L12" i="7"/>
  <c r="L13" i="7"/>
  <c r="L14" i="7"/>
  <c r="L15" i="7"/>
  <c r="L16" i="7"/>
  <c r="L9" i="7"/>
  <c r="AB10" i="2"/>
  <c r="AB9" i="2"/>
</calcChain>
</file>

<file path=xl/sharedStrings.xml><?xml version="1.0" encoding="utf-8"?>
<sst xmlns="http://schemas.openxmlformats.org/spreadsheetml/2006/main" count="188" uniqueCount="82">
  <si>
    <t>صندوق قابل معامله كيميا زرين كاردان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</si>
  <si>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</si>
  <si>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</si>
  <si>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</si>
  <si>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</si>
  <si>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</si>
  <si>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</si>
  <si>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</si>
  <si>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</si>
  <si>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</si>
  <si>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</si>
  <si>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</si>
  <si>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</si>
  <si>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</si>
  <si>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</si>
  <si>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</si>
  <si>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</si>
  <si>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</si>
  <si>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</si>
  <si>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</si>
  <si>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</si>
  <si>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</si>
  <si>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</si>
  <si>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</si>
  <si>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</si>
  <si>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</si>
  <si>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</si>
  <si>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</t>
  </si>
  <si>
    <t>سپرده کوتاه مدت بانک سامان سی تیر</t>
  </si>
  <si>
    <t>حساب جاری بانک سامان سی تیر</t>
  </si>
  <si>
    <t>سپرده کوتاه مدت بانک سامان ملاصدرا</t>
  </si>
  <si>
    <t>سپرده کوتاه مدت موسسه اعتباری ملل شیراز جنوبی</t>
  </si>
  <si>
    <t>سپرده کوتاه مدت بانک پاسارگاد ارمغان</t>
  </si>
  <si>
    <t>سپرده کوتاه مدت بانک اقتصاد نوین شهران</t>
  </si>
  <si>
    <t>سپرده کوتاه مدت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</si>
  <si>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</si>
  <si>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</si>
  <si>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</si>
  <si>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</si>
  <si>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</si>
  <si>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</si>
  <si>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</si>
  <si>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</si>
  <si>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</si>
  <si>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</si>
  <si>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</si>
  <si>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</si>
  <si>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</si>
  <si>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</si>
  <si>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</si>
  <si>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</si>
  <si>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</si>
  <si>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</si>
  <si>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</si>
  <si>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</si>
  <si>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</si>
  <si>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</si>
  <si>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</si>
  <si>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</si>
  <si>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</si>
  <si>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پیوسته تمام سکه بهار آزادی طرح جدید</t>
  </si>
  <si>
    <t>تمام سکه طرح جدید0312 رفاه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</si>
  <si>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</si>
  <si>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</si>
  <si>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</si>
  <si>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</si>
  <si>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</si>
  <si>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</si>
  <si>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سامان سرو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</si>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</sst>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"/>
  <sheetViews>
    <sheetView rightToLeft="1" workbookViewId="0">
      <selection activeCell="AB10" sqref="AB1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8.5703125" bestFit="1" customWidth="1"/>
    <col min="9" max="9" width="1.28515625" customWidth="1"/>
    <col min="10" max="10" width="18.7109375" bestFit="1" customWidth="1"/>
    <col min="11" max="11" width="1.28515625" customWidth="1"/>
    <col min="12" max="12" width="8.140625" bestFit="1" customWidth="1"/>
    <col min="13" max="13" width="1.28515625" customWidth="1"/>
    <col min="14" max="14" width="17.570312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9.85546875" bestFit="1" customWidth="1"/>
    <col min="21" max="21" width="1.28515625" customWidth="1"/>
    <col min="22" max="22" width="16.140625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21.75" customHeight="1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4.45" customHeight="1" x14ac:dyDescent="0.2">
      <c r="A4" s="1" t="s">
        <v>3</v>
      </c>
      <c r="B4" s="13" t="s">
        <v>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t="14.45" customHeight="1" x14ac:dyDescent="0.2">
      <c r="A5" s="13" t="s">
        <v>5</v>
      </c>
      <c r="B5" s="13"/>
      <c r="C5" s="13" t="s">
        <v>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14.45" customHeight="1" x14ac:dyDescent="0.2">
      <c r="F6" s="14" t="s">
        <v>7</v>
      </c>
      <c r="G6" s="14"/>
      <c r="H6" s="14"/>
      <c r="I6" s="14"/>
      <c r="J6" s="14"/>
      <c r="L6" s="14" t="s">
        <v>8</v>
      </c>
      <c r="M6" s="14"/>
      <c r="N6" s="14"/>
      <c r="O6" s="14"/>
      <c r="P6" s="14"/>
      <c r="Q6" s="14"/>
      <c r="R6" s="14"/>
      <c r="T6" s="14" t="s">
        <v>9</v>
      </c>
      <c r="U6" s="14"/>
      <c r="V6" s="14"/>
      <c r="W6" s="14"/>
      <c r="X6" s="14"/>
      <c r="Y6" s="14"/>
      <c r="Z6" s="14"/>
      <c r="AA6" s="14"/>
      <c r="AB6" s="14"/>
    </row>
    <row r="7" spans="1:28" ht="14.45" customHeight="1" x14ac:dyDescent="0.2">
      <c r="F7" s="3"/>
      <c r="G7" s="3"/>
      <c r="H7" s="3"/>
      <c r="I7" s="3"/>
      <c r="J7" s="3"/>
      <c r="L7" s="15" t="s">
        <v>10</v>
      </c>
      <c r="M7" s="15"/>
      <c r="N7" s="15"/>
      <c r="O7" s="3"/>
      <c r="P7" s="15" t="s">
        <v>11</v>
      </c>
      <c r="Q7" s="15"/>
      <c r="R7" s="15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4" t="s">
        <v>12</v>
      </c>
      <c r="B8" s="14"/>
      <c r="C8" s="14"/>
      <c r="E8" s="14" t="s">
        <v>13</v>
      </c>
      <c r="F8" s="1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6" t="s">
        <v>19</v>
      </c>
      <c r="B9" s="16"/>
      <c r="C9" s="16"/>
      <c r="D9" s="6"/>
      <c r="E9" s="22">
        <v>8637846</v>
      </c>
      <c r="F9" s="23"/>
      <c r="G9" s="24"/>
      <c r="H9" s="25">
        <v>49348625425366</v>
      </c>
      <c r="I9" s="24"/>
      <c r="J9" s="25">
        <v>76950838464528</v>
      </c>
      <c r="K9" s="24"/>
      <c r="L9" s="25">
        <v>595569</v>
      </c>
      <c r="M9" s="24"/>
      <c r="N9" s="25">
        <v>5726564024487</v>
      </c>
      <c r="O9" s="24"/>
      <c r="P9" s="25">
        <v>0</v>
      </c>
      <c r="Q9" s="24"/>
      <c r="R9" s="25">
        <v>0</v>
      </c>
      <c r="S9" s="24"/>
      <c r="T9" s="25">
        <v>9233415</v>
      </c>
      <c r="U9" s="24"/>
      <c r="V9" s="25">
        <v>9600010</v>
      </c>
      <c r="W9" s="24"/>
      <c r="X9" s="25">
        <v>55075189449853</v>
      </c>
      <c r="Y9" s="24"/>
      <c r="Z9" s="25">
        <v>88428138230948</v>
      </c>
      <c r="AA9" s="24"/>
      <c r="AB9" s="26">
        <f>Z9/88814857797620*100</f>
        <v>99.564577846250444</v>
      </c>
    </row>
    <row r="10" spans="1:28" ht="21.75" customHeight="1" x14ac:dyDescent="0.2">
      <c r="A10" s="17" t="s">
        <v>20</v>
      </c>
      <c r="B10" s="17"/>
      <c r="C10" s="17"/>
      <c r="D10" s="17"/>
      <c r="E10" s="24"/>
      <c r="F10" s="27">
        <v>8637846</v>
      </c>
      <c r="G10" s="24"/>
      <c r="H10" s="27">
        <v>49348625425366</v>
      </c>
      <c r="I10" s="24"/>
      <c r="J10" s="27">
        <v>76950838464528</v>
      </c>
      <c r="K10" s="24"/>
      <c r="L10" s="27">
        <v>595569</v>
      </c>
      <c r="M10" s="24"/>
      <c r="N10" s="27">
        <v>5726564024487</v>
      </c>
      <c r="O10" s="24"/>
      <c r="P10" s="27">
        <v>0</v>
      </c>
      <c r="Q10" s="24"/>
      <c r="R10" s="27">
        <v>0</v>
      </c>
      <c r="S10" s="24"/>
      <c r="T10" s="27">
        <v>9233415</v>
      </c>
      <c r="U10" s="24"/>
      <c r="V10" s="27"/>
      <c r="W10" s="24"/>
      <c r="X10" s="27">
        <v>55075189449853</v>
      </c>
      <c r="Y10" s="24"/>
      <c r="Z10" s="27">
        <v>88428138230948</v>
      </c>
      <c r="AA10" s="24"/>
      <c r="AB10" s="28">
        <f>SUM(AB9)</f>
        <v>99.564577846250444</v>
      </c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workbookViewId="0">
      <selection activeCell="L17" sqref="L17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3.8554687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1.75" customHeight="1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4.45" customHeight="1" x14ac:dyDescent="0.2"/>
    <row r="5" spans="1:12" ht="14.45" customHeight="1" x14ac:dyDescent="0.2">
      <c r="A5" s="1" t="s">
        <v>21</v>
      </c>
      <c r="B5" s="13" t="s">
        <v>22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4.45" customHeight="1" x14ac:dyDescent="0.2">
      <c r="D6" s="2" t="s">
        <v>7</v>
      </c>
      <c r="F6" s="14" t="s">
        <v>8</v>
      </c>
      <c r="G6" s="14"/>
      <c r="H6" s="14"/>
      <c r="J6" s="34" t="s">
        <v>9</v>
      </c>
      <c r="K6" s="34"/>
      <c r="L6" s="34"/>
    </row>
    <row r="7" spans="1:12" ht="14.45" customHeight="1" x14ac:dyDescent="0.2">
      <c r="D7" s="3"/>
      <c r="F7" s="3"/>
      <c r="G7" s="3"/>
      <c r="H7" s="3"/>
      <c r="J7" s="33"/>
    </row>
    <row r="8" spans="1:12" ht="14.45" customHeight="1" x14ac:dyDescent="0.2">
      <c r="A8" s="14" t="s">
        <v>23</v>
      </c>
      <c r="B8" s="14"/>
      <c r="D8" s="2" t="s">
        <v>24</v>
      </c>
      <c r="F8" s="2" t="s">
        <v>25</v>
      </c>
      <c r="H8" s="2" t="s">
        <v>26</v>
      </c>
      <c r="J8" s="2" t="s">
        <v>24</v>
      </c>
      <c r="L8" s="2" t="s">
        <v>18</v>
      </c>
    </row>
    <row r="9" spans="1:12" ht="21.75" customHeight="1" x14ac:dyDescent="0.2">
      <c r="A9" s="18" t="s">
        <v>27</v>
      </c>
      <c r="B9" s="18"/>
      <c r="D9" s="29">
        <v>2917495101</v>
      </c>
      <c r="E9" s="24"/>
      <c r="F9" s="29">
        <v>6101816633284</v>
      </c>
      <c r="G9" s="24"/>
      <c r="H9" s="29">
        <v>6100054817724</v>
      </c>
      <c r="I9" s="24"/>
      <c r="J9" s="29">
        <v>4679310661</v>
      </c>
      <c r="K9" s="24"/>
      <c r="L9" s="30">
        <f>J9/88814857797620*100</f>
        <v>5.2686124563331715E-3</v>
      </c>
    </row>
    <row r="10" spans="1:12" ht="21.75" customHeight="1" x14ac:dyDescent="0.2">
      <c r="A10" s="19" t="s">
        <v>28</v>
      </c>
      <c r="B10" s="19"/>
      <c r="D10" s="31">
        <v>9947046</v>
      </c>
      <c r="E10" s="24"/>
      <c r="F10" s="31">
        <v>42062</v>
      </c>
      <c r="G10" s="24"/>
      <c r="H10" s="31">
        <v>412500</v>
      </c>
      <c r="I10" s="24"/>
      <c r="J10" s="31">
        <v>9576608</v>
      </c>
      <c r="K10" s="24"/>
      <c r="L10" s="35">
        <f t="shared" ref="L10:L16" si="0">J10/88814857797620*100</f>
        <v>1.0782664339588266E-5</v>
      </c>
    </row>
    <row r="11" spans="1:12" ht="21.75" customHeight="1" x14ac:dyDescent="0.2">
      <c r="A11" s="19" t="s">
        <v>29</v>
      </c>
      <c r="B11" s="19"/>
      <c r="D11" s="31">
        <v>50000000</v>
      </c>
      <c r="E11" s="24"/>
      <c r="F11" s="31">
        <v>412500</v>
      </c>
      <c r="G11" s="24"/>
      <c r="H11" s="31">
        <v>412500</v>
      </c>
      <c r="I11" s="24"/>
      <c r="J11" s="31">
        <v>50000000</v>
      </c>
      <c r="K11" s="24"/>
      <c r="L11" s="35">
        <f t="shared" si="0"/>
        <v>5.6296886849645862E-5</v>
      </c>
    </row>
    <row r="12" spans="1:12" ht="21.75" customHeight="1" x14ac:dyDescent="0.2">
      <c r="A12" s="19" t="s">
        <v>30</v>
      </c>
      <c r="B12" s="19"/>
      <c r="D12" s="31">
        <v>800883</v>
      </c>
      <c r="E12" s="24"/>
      <c r="F12" s="31">
        <v>3387</v>
      </c>
      <c r="G12" s="24"/>
      <c r="H12" s="31">
        <v>0</v>
      </c>
      <c r="I12" s="24"/>
      <c r="J12" s="31">
        <v>804270</v>
      </c>
      <c r="K12" s="24"/>
      <c r="L12" s="35">
        <f t="shared" si="0"/>
        <v>9.0555794373129349E-7</v>
      </c>
    </row>
    <row r="13" spans="1:12" ht="21.75" customHeight="1" x14ac:dyDescent="0.2">
      <c r="A13" s="19" t="s">
        <v>31</v>
      </c>
      <c r="B13" s="19"/>
      <c r="D13" s="31">
        <v>23172507</v>
      </c>
      <c r="E13" s="24"/>
      <c r="F13" s="31">
        <v>98403</v>
      </c>
      <c r="G13" s="24"/>
      <c r="H13" s="31">
        <v>0</v>
      </c>
      <c r="I13" s="24"/>
      <c r="J13" s="31">
        <v>23270910</v>
      </c>
      <c r="K13" s="24"/>
      <c r="L13" s="35">
        <f t="shared" si="0"/>
        <v>2.6201595743165843E-5</v>
      </c>
    </row>
    <row r="14" spans="1:12" ht="21.75" customHeight="1" x14ac:dyDescent="0.2">
      <c r="A14" s="19" t="s">
        <v>32</v>
      </c>
      <c r="B14" s="19"/>
      <c r="D14" s="31">
        <v>1702962</v>
      </c>
      <c r="E14" s="24"/>
      <c r="F14" s="31">
        <v>14431</v>
      </c>
      <c r="G14" s="24"/>
      <c r="H14" s="31">
        <v>0</v>
      </c>
      <c r="I14" s="24"/>
      <c r="J14" s="31">
        <v>1717393</v>
      </c>
      <c r="K14" s="24"/>
      <c r="L14" s="35">
        <f t="shared" si="0"/>
        <v>1.933677587947477E-6</v>
      </c>
    </row>
    <row r="15" spans="1:12" ht="21.75" customHeight="1" x14ac:dyDescent="0.2">
      <c r="A15" s="19" t="s">
        <v>33</v>
      </c>
      <c r="B15" s="19"/>
      <c r="D15" s="31">
        <v>30954565</v>
      </c>
      <c r="E15" s="24"/>
      <c r="F15" s="31">
        <v>130897</v>
      </c>
      <c r="G15" s="24"/>
      <c r="H15" s="31">
        <v>504000</v>
      </c>
      <c r="I15" s="24"/>
      <c r="J15" s="31">
        <v>30581462</v>
      </c>
      <c r="K15" s="24"/>
      <c r="L15" s="35">
        <f t="shared" si="0"/>
        <v>3.4432822118214886E-5</v>
      </c>
    </row>
    <row r="16" spans="1:12" ht="21.75" customHeight="1" x14ac:dyDescent="0.2">
      <c r="A16" s="20" t="s">
        <v>34</v>
      </c>
      <c r="B16" s="20"/>
      <c r="D16" s="32">
        <v>18868798</v>
      </c>
      <c r="E16" s="24"/>
      <c r="F16" s="32">
        <v>80127</v>
      </c>
      <c r="G16" s="24"/>
      <c r="H16" s="32">
        <v>0</v>
      </c>
      <c r="I16" s="24"/>
      <c r="J16" s="32">
        <v>18948925</v>
      </c>
      <c r="K16" s="24"/>
      <c r="L16" s="35">
        <f t="shared" si="0"/>
        <v>2.1335309732948512E-5</v>
      </c>
    </row>
    <row r="17" spans="1:12" ht="21.75" customHeight="1" x14ac:dyDescent="0.2">
      <c r="A17" s="17" t="s">
        <v>20</v>
      </c>
      <c r="B17" s="17"/>
      <c r="D17" s="27">
        <v>3052941862</v>
      </c>
      <c r="E17" s="24"/>
      <c r="F17" s="27">
        <v>6101817415091</v>
      </c>
      <c r="G17" s="24"/>
      <c r="H17" s="27">
        <v>6100056146724</v>
      </c>
      <c r="I17" s="24"/>
      <c r="J17" s="27">
        <v>4814210229</v>
      </c>
      <c r="K17" s="24"/>
      <c r="L17" s="28">
        <f>SUM(L9:L16)</f>
        <v>5.4205009706484132E-3</v>
      </c>
    </row>
    <row r="18" spans="1:12" x14ac:dyDescent="0.2">
      <c r="D18" s="24"/>
      <c r="E18" s="24"/>
      <c r="F18" s="24"/>
      <c r="G18" s="24"/>
      <c r="H18" s="24"/>
      <c r="I18" s="24"/>
      <c r="J18" s="24"/>
      <c r="K18" s="24"/>
      <c r="L18" s="24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7"/>
  <sheetViews>
    <sheetView rightToLeft="1" workbookViewId="0">
      <selection activeCell="M8" sqref="M8:M17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8.85546875" bestFit="1" customWidth="1"/>
  </cols>
  <sheetData>
    <row r="1" spans="1:13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3" ht="21.75" customHeight="1" x14ac:dyDescent="0.2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</row>
    <row r="3" spans="1:13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3" ht="14.45" customHeight="1" x14ac:dyDescent="0.2"/>
    <row r="5" spans="1:13" ht="29.1" customHeight="1" x14ac:dyDescent="0.2">
      <c r="A5" s="1" t="s">
        <v>36</v>
      </c>
      <c r="B5" s="13" t="s">
        <v>37</v>
      </c>
      <c r="C5" s="13"/>
      <c r="D5" s="13"/>
      <c r="E5" s="13"/>
      <c r="F5" s="13"/>
      <c r="G5" s="13"/>
      <c r="H5" s="13"/>
      <c r="I5" s="13"/>
      <c r="J5" s="13"/>
    </row>
    <row r="6" spans="1:13" ht="14.45" customHeight="1" x14ac:dyDescent="0.2"/>
    <row r="7" spans="1:13" ht="14.45" customHeight="1" x14ac:dyDescent="0.2">
      <c r="A7" s="14" t="s">
        <v>38</v>
      </c>
      <c r="B7" s="14"/>
      <c r="D7" s="2" t="s">
        <v>39</v>
      </c>
      <c r="F7" s="2" t="s">
        <v>24</v>
      </c>
      <c r="H7" s="2" t="s">
        <v>40</v>
      </c>
      <c r="J7" s="2" t="s">
        <v>41</v>
      </c>
    </row>
    <row r="8" spans="1:13" ht="21.75" customHeight="1" x14ac:dyDescent="0.2">
      <c r="A8" s="18" t="s">
        <v>42</v>
      </c>
      <c r="B8" s="18"/>
      <c r="D8" s="36" t="s">
        <v>43</v>
      </c>
      <c r="E8" s="24"/>
      <c r="F8" s="29">
        <f>'درآمد سرمایه گذاری در سهام'!J12</f>
        <v>5750735741933</v>
      </c>
      <c r="G8" s="24"/>
      <c r="H8" s="30">
        <f>F8/F$13*100</f>
        <v>99.929114837241926</v>
      </c>
      <c r="I8" s="24"/>
      <c r="J8" s="30">
        <f>F8/88814857797620*100</f>
        <v>6.4749703873163256</v>
      </c>
      <c r="M8" s="43"/>
    </row>
    <row r="9" spans="1:13" ht="21.75" customHeight="1" x14ac:dyDescent="0.2">
      <c r="A9" s="19" t="s">
        <v>44</v>
      </c>
      <c r="B9" s="19"/>
      <c r="D9" s="37" t="s">
        <v>45</v>
      </c>
      <c r="E9" s="24"/>
      <c r="F9" s="31">
        <v>0</v>
      </c>
      <c r="G9" s="24"/>
      <c r="H9" s="35">
        <f t="shared" ref="H9:H12" si="0">F9/F$13*100</f>
        <v>0</v>
      </c>
      <c r="I9" s="24"/>
      <c r="J9" s="35">
        <f t="shared" ref="J9:J12" si="1">F9/88814857797620*100</f>
        <v>0</v>
      </c>
      <c r="M9" s="33"/>
    </row>
    <row r="10" spans="1:13" ht="21.75" customHeight="1" x14ac:dyDescent="0.2">
      <c r="A10" s="19" t="s">
        <v>46</v>
      </c>
      <c r="B10" s="19"/>
      <c r="D10" s="37" t="s">
        <v>47</v>
      </c>
      <c r="E10" s="24"/>
      <c r="F10" s="31">
        <v>0</v>
      </c>
      <c r="G10" s="24"/>
      <c r="H10" s="35">
        <f t="shared" si="0"/>
        <v>0</v>
      </c>
      <c r="I10" s="24"/>
      <c r="J10" s="35">
        <f t="shared" si="1"/>
        <v>0</v>
      </c>
      <c r="M10" s="33"/>
    </row>
    <row r="11" spans="1:13" ht="21.75" customHeight="1" x14ac:dyDescent="0.2">
      <c r="A11" s="19" t="s">
        <v>48</v>
      </c>
      <c r="B11" s="19"/>
      <c r="D11" s="37" t="s">
        <v>49</v>
      </c>
      <c r="E11" s="24"/>
      <c r="F11" s="31">
        <f>'سود سپرده بانکی'!G16</f>
        <v>12711122</v>
      </c>
      <c r="G11" s="24"/>
      <c r="H11" s="35">
        <f t="shared" si="0"/>
        <v>2.2087802796885866E-4</v>
      </c>
      <c r="I11" s="24"/>
      <c r="J11" s="35">
        <f t="shared" si="1"/>
        <v>1.4311931939320882E-5</v>
      </c>
      <c r="M11" s="43"/>
    </row>
    <row r="12" spans="1:13" ht="21.75" customHeight="1" x14ac:dyDescent="0.2">
      <c r="A12" s="20" t="s">
        <v>50</v>
      </c>
      <c r="B12" s="20"/>
      <c r="D12" s="38" t="s">
        <v>51</v>
      </c>
      <c r="E12" s="24"/>
      <c r="F12" s="32">
        <f>'سایر درآمدها'!D11</f>
        <v>4066598894</v>
      </c>
      <c r="G12" s="24"/>
      <c r="H12" s="35">
        <f t="shared" si="0"/>
        <v>7.0664284730101848E-2</v>
      </c>
      <c r="I12" s="24"/>
      <c r="J12" s="35">
        <f t="shared" si="1"/>
        <v>4.5787371559682603E-3</v>
      </c>
      <c r="M12" s="43"/>
    </row>
    <row r="13" spans="1:13" ht="21.75" customHeight="1" thickBot="1" x14ac:dyDescent="0.25">
      <c r="A13" s="17" t="s">
        <v>20</v>
      </c>
      <c r="B13" s="17"/>
      <c r="D13" s="27"/>
      <c r="E13" s="24"/>
      <c r="F13" s="27">
        <f>SUM(F8:F12)</f>
        <v>5754815051949</v>
      </c>
      <c r="G13" s="24"/>
      <c r="H13" s="28">
        <f>SUM(H8:H12)</f>
        <v>100</v>
      </c>
      <c r="I13" s="24"/>
      <c r="J13" s="28">
        <f>SUM(J8:J12)</f>
        <v>6.4795634364042334</v>
      </c>
      <c r="M13" s="43"/>
    </row>
    <row r="14" spans="1:13" ht="13.5" thickTop="1" x14ac:dyDescent="0.2">
      <c r="D14" s="24"/>
      <c r="E14" s="24"/>
      <c r="F14" s="24"/>
      <c r="G14" s="24"/>
      <c r="H14" s="24"/>
      <c r="I14" s="24"/>
      <c r="J14" s="24"/>
      <c r="M14" s="33"/>
    </row>
    <row r="15" spans="1:13" ht="18.75" x14ac:dyDescent="0.2">
      <c r="D15" s="24"/>
      <c r="E15" s="24"/>
      <c r="F15" s="24"/>
      <c r="G15" s="24"/>
      <c r="H15" s="24"/>
      <c r="I15" s="24"/>
      <c r="J15" s="24"/>
      <c r="M15" s="44"/>
    </row>
    <row r="16" spans="1:13" x14ac:dyDescent="0.2">
      <c r="D16" s="24"/>
      <c r="E16" s="24"/>
      <c r="F16" s="24"/>
      <c r="G16" s="24"/>
      <c r="H16" s="24"/>
      <c r="I16" s="24"/>
      <c r="J16" s="24"/>
      <c r="M16" s="33"/>
    </row>
    <row r="17" spans="13:13" x14ac:dyDescent="0.2">
      <c r="M17" s="33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4"/>
  <sheetViews>
    <sheetView rightToLeft="1" workbookViewId="0">
      <selection activeCell="W12" sqref="W12"/>
    </sheetView>
  </sheetViews>
  <sheetFormatPr defaultRowHeight="12.75" x14ac:dyDescent="0.2"/>
  <cols>
    <col min="1" max="1" width="5.140625" customWidth="1"/>
    <col min="2" max="2" width="52.85546875" customWidth="1"/>
    <col min="3" max="3" width="1.28515625" customWidth="1"/>
    <col min="4" max="4" width="13" customWidth="1"/>
    <col min="5" max="5" width="1.28515625" customWidth="1"/>
    <col min="6" max="6" width="17.85546875" bestFit="1" customWidth="1"/>
    <col min="7" max="7" width="1.28515625" customWidth="1"/>
    <col min="8" max="8" width="13" customWidth="1"/>
    <col min="9" max="9" width="1.28515625" customWidth="1"/>
    <col min="10" max="10" width="17.855468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8.85546875" bestFit="1" customWidth="1"/>
    <col min="18" max="18" width="1.28515625" customWidth="1"/>
    <col min="19" max="19" width="17.7109375" bestFit="1" customWidth="1"/>
    <col min="20" max="20" width="1.28515625" customWidth="1"/>
    <col min="21" max="21" width="19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21.75" customHeight="1" x14ac:dyDescent="0.2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14.45" customHeight="1" x14ac:dyDescent="0.2"/>
    <row r="5" spans="1:23" ht="14.45" customHeight="1" x14ac:dyDescent="0.2">
      <c r="A5" s="1" t="s">
        <v>52</v>
      </c>
      <c r="B5" s="13" t="s">
        <v>53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4.45" customHeight="1" x14ac:dyDescent="0.2">
      <c r="D6" s="14" t="s">
        <v>54</v>
      </c>
      <c r="E6" s="14"/>
      <c r="F6" s="14"/>
      <c r="G6" s="14"/>
      <c r="H6" s="14"/>
      <c r="I6" s="14"/>
      <c r="J6" s="14"/>
      <c r="K6" s="14"/>
      <c r="L6" s="14"/>
      <c r="N6" s="14" t="s">
        <v>55</v>
      </c>
      <c r="O6" s="14"/>
      <c r="P6" s="14"/>
      <c r="Q6" s="14"/>
      <c r="R6" s="14"/>
      <c r="S6" s="14"/>
      <c r="T6" s="14"/>
      <c r="U6" s="14"/>
      <c r="V6" s="14"/>
      <c r="W6" s="14"/>
    </row>
    <row r="7" spans="1:23" ht="14.45" customHeight="1" x14ac:dyDescent="0.2">
      <c r="D7" s="3"/>
      <c r="E7" s="3"/>
      <c r="F7" s="3"/>
      <c r="G7" s="3"/>
      <c r="H7" s="3"/>
      <c r="I7" s="3"/>
      <c r="J7" s="15" t="s">
        <v>20</v>
      </c>
      <c r="K7" s="15"/>
      <c r="L7" s="15"/>
      <c r="N7" s="3"/>
      <c r="O7" s="3"/>
      <c r="P7" s="3"/>
      <c r="Q7" s="3"/>
      <c r="R7" s="3"/>
      <c r="S7" s="3"/>
      <c r="T7" s="3"/>
      <c r="U7" s="15" t="s">
        <v>20</v>
      </c>
      <c r="V7" s="15"/>
      <c r="W7" s="15"/>
    </row>
    <row r="8" spans="1:23" ht="14.45" customHeight="1" x14ac:dyDescent="0.2">
      <c r="A8" s="14" t="s">
        <v>56</v>
      </c>
      <c r="B8" s="14"/>
      <c r="D8" s="2" t="s">
        <v>57</v>
      </c>
      <c r="F8" s="2" t="s">
        <v>58</v>
      </c>
      <c r="H8" s="2" t="s">
        <v>59</v>
      </c>
      <c r="J8" s="4" t="s">
        <v>24</v>
      </c>
      <c r="K8" s="3"/>
      <c r="L8" s="4" t="s">
        <v>40</v>
      </c>
      <c r="N8" s="2" t="s">
        <v>57</v>
      </c>
      <c r="P8" s="14" t="s">
        <v>58</v>
      </c>
      <c r="Q8" s="14"/>
      <c r="S8" s="2" t="s">
        <v>59</v>
      </c>
      <c r="U8" s="4" t="s">
        <v>24</v>
      </c>
      <c r="V8" s="3"/>
      <c r="W8" s="4" t="s">
        <v>40</v>
      </c>
    </row>
    <row r="9" spans="1:23" ht="21.75" customHeight="1" x14ac:dyDescent="0.2">
      <c r="A9" s="18" t="s">
        <v>60</v>
      </c>
      <c r="B9" s="18"/>
      <c r="D9" s="29">
        <v>0</v>
      </c>
      <c r="E9" s="24"/>
      <c r="F9" s="29">
        <v>0</v>
      </c>
      <c r="G9" s="24"/>
      <c r="H9" s="29">
        <v>0</v>
      </c>
      <c r="I9" s="24"/>
      <c r="J9" s="29">
        <v>0</v>
      </c>
      <c r="K9" s="24"/>
      <c r="L9" s="30">
        <f>J9/5754815051949*100</f>
        <v>0</v>
      </c>
      <c r="M9" s="24"/>
      <c r="N9" s="29">
        <v>0</v>
      </c>
      <c r="O9" s="24"/>
      <c r="P9" s="22">
        <v>0</v>
      </c>
      <c r="Q9" s="22"/>
      <c r="R9" s="24"/>
      <c r="S9" s="29">
        <v>67800377060</v>
      </c>
      <c r="T9" s="24"/>
      <c r="U9" s="29">
        <f>N9+P9+S9</f>
        <v>67800377060</v>
      </c>
      <c r="V9" s="24"/>
      <c r="W9" s="30">
        <f>U9/32632579532832*100</f>
        <v>0.20776897821327697</v>
      </c>
    </row>
    <row r="10" spans="1:23" ht="21.75" customHeight="1" x14ac:dyDescent="0.2">
      <c r="A10" s="19" t="s">
        <v>61</v>
      </c>
      <c r="B10" s="19"/>
      <c r="D10" s="31">
        <v>0</v>
      </c>
      <c r="E10" s="24"/>
      <c r="F10" s="31">
        <v>0</v>
      </c>
      <c r="G10" s="24"/>
      <c r="H10" s="31">
        <v>0</v>
      </c>
      <c r="I10" s="24"/>
      <c r="J10" s="31">
        <v>0</v>
      </c>
      <c r="K10" s="24"/>
      <c r="L10" s="35">
        <f t="shared" ref="L10:L11" si="0">J10/5754815051949*100</f>
        <v>0</v>
      </c>
      <c r="M10" s="24"/>
      <c r="N10" s="31">
        <v>0</v>
      </c>
      <c r="O10" s="24"/>
      <c r="P10" s="39">
        <v>0</v>
      </c>
      <c r="Q10" s="39"/>
      <c r="R10" s="24"/>
      <c r="S10" s="31">
        <v>87041432827</v>
      </c>
      <c r="T10" s="24"/>
      <c r="U10" s="31">
        <f t="shared" ref="U10:U11" si="1">N10+P10+S10</f>
        <v>87041432827</v>
      </c>
      <c r="V10" s="24"/>
      <c r="W10" s="35">
        <f t="shared" ref="W10:W11" si="2">U10/32632579532832*100</f>
        <v>0.26673169597097479</v>
      </c>
    </row>
    <row r="11" spans="1:23" ht="21.75" customHeight="1" x14ac:dyDescent="0.2">
      <c r="A11" s="20" t="s">
        <v>62</v>
      </c>
      <c r="B11" s="20"/>
      <c r="D11" s="32">
        <v>0</v>
      </c>
      <c r="E11" s="24"/>
      <c r="F11" s="32">
        <v>5750735741933</v>
      </c>
      <c r="G11" s="24"/>
      <c r="H11" s="32">
        <v>0</v>
      </c>
      <c r="I11" s="24"/>
      <c r="J11" s="32">
        <v>5750735741933</v>
      </c>
      <c r="K11" s="24"/>
      <c r="L11" s="35">
        <f t="shared" si="0"/>
        <v>99.929114837241926</v>
      </c>
      <c r="M11" s="24"/>
      <c r="N11" s="32">
        <v>0</v>
      </c>
      <c r="O11" s="24"/>
      <c r="P11" s="39">
        <v>31313923129326</v>
      </c>
      <c r="Q11" s="40"/>
      <c r="R11" s="24"/>
      <c r="S11" s="32">
        <v>1083469784811</v>
      </c>
      <c r="T11" s="24"/>
      <c r="U11" s="32">
        <f t="shared" si="1"/>
        <v>32397392914137</v>
      </c>
      <c r="V11" s="24"/>
      <c r="W11" s="35">
        <f t="shared" si="2"/>
        <v>99.279288912914851</v>
      </c>
    </row>
    <row r="12" spans="1:23" ht="21.75" customHeight="1" x14ac:dyDescent="0.2">
      <c r="A12" s="17" t="s">
        <v>20</v>
      </c>
      <c r="B12" s="17"/>
      <c r="D12" s="27">
        <v>0</v>
      </c>
      <c r="E12" s="24"/>
      <c r="F12" s="27">
        <v>5750735741933</v>
      </c>
      <c r="G12" s="24"/>
      <c r="H12" s="27">
        <v>0</v>
      </c>
      <c r="I12" s="24"/>
      <c r="J12" s="27">
        <v>5750735741933</v>
      </c>
      <c r="K12" s="24"/>
      <c r="L12" s="28">
        <f>SUM(L9:L11)</f>
        <v>99.929114837241926</v>
      </c>
      <c r="M12" s="24"/>
      <c r="N12" s="27">
        <v>0</v>
      </c>
      <c r="O12" s="24"/>
      <c r="P12" s="24"/>
      <c r="Q12" s="27">
        <f>SUM(P9:Q11)</f>
        <v>31313923129326</v>
      </c>
      <c r="R12" s="24"/>
      <c r="S12" s="27">
        <f>SUM(S9:S11)</f>
        <v>1238311594698</v>
      </c>
      <c r="T12" s="24"/>
      <c r="U12" s="27">
        <f>SUM(U9:U11)</f>
        <v>32552234724024</v>
      </c>
      <c r="V12" s="24"/>
      <c r="W12" s="28">
        <f>SUM(W9:W11)</f>
        <v>99.753789587099106</v>
      </c>
    </row>
    <row r="14" spans="1:23" x14ac:dyDescent="0.2">
      <c r="F14" s="41"/>
      <c r="Q14" s="41"/>
      <c r="S14" s="41"/>
    </row>
  </sheetData>
  <mergeCells count="17">
    <mergeCell ref="A10:B10"/>
    <mergeCell ref="P10:Q10"/>
    <mergeCell ref="A11:B11"/>
    <mergeCell ref="P11:Q11"/>
    <mergeCell ref="A12:B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7"/>
  <sheetViews>
    <sheetView rightToLeft="1" workbookViewId="0">
      <selection activeCell="F12" sqref="F12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2" ht="21.75" customHeight="1" x14ac:dyDescent="0.2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</row>
    <row r="3" spans="1:12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2" ht="14.45" customHeight="1" x14ac:dyDescent="0.2"/>
    <row r="5" spans="1:12" ht="14.45" customHeight="1" x14ac:dyDescent="0.2">
      <c r="A5" s="1" t="s">
        <v>63</v>
      </c>
      <c r="B5" s="13" t="s">
        <v>64</v>
      </c>
      <c r="C5" s="13"/>
      <c r="D5" s="13"/>
      <c r="E5" s="13"/>
      <c r="F5" s="13"/>
      <c r="G5" s="13"/>
      <c r="H5" s="13"/>
      <c r="I5" s="13"/>
      <c r="J5" s="13"/>
    </row>
    <row r="6" spans="1:12" ht="14.45" customHeight="1" x14ac:dyDescent="0.2">
      <c r="D6" s="14" t="s">
        <v>54</v>
      </c>
      <c r="E6" s="14"/>
      <c r="F6" s="14"/>
      <c r="H6" s="14" t="s">
        <v>55</v>
      </c>
      <c r="I6" s="14"/>
      <c r="J6" s="14"/>
    </row>
    <row r="7" spans="1:12" ht="36.4" customHeight="1" x14ac:dyDescent="0.2">
      <c r="A7" s="14" t="s">
        <v>65</v>
      </c>
      <c r="B7" s="14"/>
      <c r="D7" s="11" t="s">
        <v>66</v>
      </c>
      <c r="E7" s="3"/>
      <c r="F7" s="11" t="s">
        <v>67</v>
      </c>
      <c r="H7" s="11" t="s">
        <v>66</v>
      </c>
      <c r="I7" s="3"/>
      <c r="J7" s="11" t="s">
        <v>67</v>
      </c>
    </row>
    <row r="8" spans="1:12" ht="21.75" customHeight="1" x14ac:dyDescent="0.2">
      <c r="A8" s="18" t="s">
        <v>27</v>
      </c>
      <c r="B8" s="18"/>
      <c r="D8" s="29">
        <v>12341815</v>
      </c>
      <c r="E8" s="24"/>
      <c r="F8" s="30">
        <f>D8/D$16*100</f>
        <v>97.094615251116295</v>
      </c>
      <c r="G8" s="24"/>
      <c r="H8" s="29">
        <v>35769047</v>
      </c>
      <c r="I8" s="24"/>
      <c r="J8" s="30">
        <f>H8/H$16*100</f>
        <v>6.5587455896699537E-2</v>
      </c>
      <c r="K8" s="24"/>
      <c r="L8" s="24"/>
    </row>
    <row r="9" spans="1:12" ht="21.75" customHeight="1" x14ac:dyDescent="0.2">
      <c r="A9" s="19" t="s">
        <v>28</v>
      </c>
      <c r="B9" s="19"/>
      <c r="D9" s="31">
        <v>42062</v>
      </c>
      <c r="E9" s="24"/>
      <c r="F9" s="35">
        <f t="shared" ref="F9:F15" si="0">D9/D$16*100</f>
        <v>0.33090705918800872</v>
      </c>
      <c r="G9" s="24"/>
      <c r="H9" s="31">
        <v>84124</v>
      </c>
      <c r="I9" s="24"/>
      <c r="J9" s="35">
        <f t="shared" ref="J9:J15" si="1">H9/H$16*100</f>
        <v>1.5425289748015797E-4</v>
      </c>
      <c r="K9" s="24"/>
      <c r="L9" s="24"/>
    </row>
    <row r="10" spans="1:12" ht="21.75" customHeight="1" x14ac:dyDescent="0.2">
      <c r="A10" s="19" t="s">
        <v>30</v>
      </c>
      <c r="B10" s="19"/>
      <c r="D10" s="31">
        <v>3387</v>
      </c>
      <c r="E10" s="24"/>
      <c r="F10" s="35">
        <f t="shared" si="0"/>
        <v>2.6645956194897666E-2</v>
      </c>
      <c r="G10" s="24"/>
      <c r="H10" s="31">
        <v>16734</v>
      </c>
      <c r="I10" s="24"/>
      <c r="J10" s="35">
        <f t="shared" si="1"/>
        <v>3.0684085236471919E-5</v>
      </c>
      <c r="K10" s="24"/>
      <c r="L10" s="24"/>
    </row>
    <row r="11" spans="1:12" ht="21.75" customHeight="1" x14ac:dyDescent="0.2">
      <c r="A11" s="19" t="s">
        <v>31</v>
      </c>
      <c r="B11" s="19"/>
      <c r="D11" s="31">
        <v>98403</v>
      </c>
      <c r="E11" s="24"/>
      <c r="F11" s="35">
        <f t="shared" si="0"/>
        <v>0.77414881235503841</v>
      </c>
      <c r="G11" s="24"/>
      <c r="H11" s="31">
        <v>1150195</v>
      </c>
      <c r="I11" s="24"/>
      <c r="J11" s="35">
        <f t="shared" si="1"/>
        <v>2.1090403620511425E-3</v>
      </c>
      <c r="K11" s="24"/>
      <c r="L11" s="24"/>
    </row>
    <row r="12" spans="1:12" ht="21.75" customHeight="1" x14ac:dyDescent="0.2">
      <c r="A12" s="19" t="s">
        <v>32</v>
      </c>
      <c r="B12" s="19"/>
      <c r="D12" s="31">
        <v>14431</v>
      </c>
      <c r="E12" s="24"/>
      <c r="F12" s="35">
        <f t="shared" si="0"/>
        <v>0.11353049715044825</v>
      </c>
      <c r="G12" s="24"/>
      <c r="H12" s="31">
        <v>122931</v>
      </c>
      <c r="I12" s="24"/>
      <c r="J12" s="35">
        <f t="shared" si="1"/>
        <v>2.2541085706972208E-4</v>
      </c>
      <c r="K12" s="24"/>
      <c r="L12" s="24"/>
    </row>
    <row r="13" spans="1:12" ht="21.75" customHeight="1" x14ac:dyDescent="0.2">
      <c r="A13" s="19" t="s">
        <v>33</v>
      </c>
      <c r="B13" s="19"/>
      <c r="D13" s="31">
        <v>130897</v>
      </c>
      <c r="E13" s="24"/>
      <c r="F13" s="35">
        <f t="shared" si="0"/>
        <v>1.0297832087521464</v>
      </c>
      <c r="G13" s="24"/>
      <c r="H13" s="31">
        <v>1562234</v>
      </c>
      <c r="I13" s="24"/>
      <c r="J13" s="35">
        <f t="shared" si="1"/>
        <v>2.8645704084686546E-3</v>
      </c>
      <c r="K13" s="24"/>
      <c r="L13" s="24"/>
    </row>
    <row r="14" spans="1:12" ht="21.75" customHeight="1" x14ac:dyDescent="0.2">
      <c r="A14" s="19" t="s">
        <v>34</v>
      </c>
      <c r="B14" s="19"/>
      <c r="D14" s="31">
        <v>80127</v>
      </c>
      <c r="E14" s="24"/>
      <c r="F14" s="35">
        <f t="shared" si="0"/>
        <v>0.63036921524315481</v>
      </c>
      <c r="G14" s="24"/>
      <c r="H14" s="31">
        <v>1191069</v>
      </c>
      <c r="I14" s="24"/>
      <c r="J14" s="35">
        <f t="shared" si="1"/>
        <v>2.1839884497740752E-3</v>
      </c>
      <c r="K14" s="24"/>
      <c r="L14" s="24"/>
    </row>
    <row r="15" spans="1:12" ht="21.75" customHeight="1" x14ac:dyDescent="0.2">
      <c r="A15" s="20" t="s">
        <v>68</v>
      </c>
      <c r="B15" s="20"/>
      <c r="D15" s="32">
        <v>0</v>
      </c>
      <c r="E15" s="24"/>
      <c r="F15" s="35">
        <f t="shared" si="0"/>
        <v>0</v>
      </c>
      <c r="G15" s="24"/>
      <c r="H15" s="32">
        <v>54496518459</v>
      </c>
      <c r="I15" s="24"/>
      <c r="J15" s="35">
        <f t="shared" si="1"/>
        <v>99.926844597043214</v>
      </c>
      <c r="K15" s="24"/>
      <c r="L15" s="24"/>
    </row>
    <row r="16" spans="1:12" ht="21.75" customHeight="1" x14ac:dyDescent="0.2">
      <c r="A16" s="17" t="s">
        <v>20</v>
      </c>
      <c r="B16" s="17"/>
      <c r="D16" s="27">
        <v>12711122</v>
      </c>
      <c r="E16" s="24"/>
      <c r="F16" s="27">
        <f>SUM(F8:F15)</f>
        <v>99.999999999999986</v>
      </c>
      <c r="G16" s="24"/>
      <c r="H16" s="27">
        <v>54536414793</v>
      </c>
      <c r="I16" s="24"/>
      <c r="J16" s="27">
        <f>SUM(J8:J15)</f>
        <v>100</v>
      </c>
      <c r="K16" s="24"/>
      <c r="L16" s="24"/>
    </row>
    <row r="17" spans="4:12" x14ac:dyDescent="0.2">
      <c r="D17" s="24"/>
      <c r="E17" s="24"/>
      <c r="F17" s="24"/>
      <c r="G17" s="24"/>
      <c r="H17" s="24"/>
      <c r="I17" s="24"/>
      <c r="J17" s="24"/>
      <c r="K17" s="24"/>
      <c r="L17" s="24"/>
    </row>
  </sheetData>
  <mergeCells count="16"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1"/>
  <sheetViews>
    <sheetView rightToLeft="1" workbookViewId="0">
      <selection activeCell="D8" sqref="D8:H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12" t="s">
        <v>0</v>
      </c>
      <c r="B1" s="12"/>
      <c r="C1" s="12"/>
      <c r="D1" s="12"/>
      <c r="E1" s="12"/>
      <c r="F1" s="12"/>
    </row>
    <row r="2" spans="1:8" ht="21.75" customHeight="1" x14ac:dyDescent="0.2">
      <c r="A2" s="12" t="s">
        <v>35</v>
      </c>
      <c r="B2" s="12"/>
      <c r="C2" s="12"/>
      <c r="D2" s="12"/>
      <c r="E2" s="12"/>
      <c r="F2" s="12"/>
    </row>
    <row r="3" spans="1:8" ht="21.75" customHeight="1" x14ac:dyDescent="0.2">
      <c r="A3" s="12" t="s">
        <v>2</v>
      </c>
      <c r="B3" s="12"/>
      <c r="C3" s="12"/>
      <c r="D3" s="12"/>
      <c r="E3" s="12"/>
      <c r="F3" s="12"/>
    </row>
    <row r="4" spans="1:8" ht="14.45" customHeight="1" x14ac:dyDescent="0.2"/>
    <row r="5" spans="1:8" ht="29.1" customHeight="1" x14ac:dyDescent="0.2">
      <c r="A5" s="1" t="s">
        <v>69</v>
      </c>
      <c r="B5" s="13" t="s">
        <v>50</v>
      </c>
      <c r="C5" s="13"/>
      <c r="D5" s="13"/>
      <c r="E5" s="13"/>
      <c r="F5" s="13"/>
    </row>
    <row r="6" spans="1:8" ht="14.45" customHeight="1" x14ac:dyDescent="0.2">
      <c r="D6" s="2" t="s">
        <v>54</v>
      </c>
      <c r="F6" s="2" t="s">
        <v>9</v>
      </c>
    </row>
    <row r="7" spans="1:8" ht="14.45" customHeight="1" x14ac:dyDescent="0.2">
      <c r="A7" s="14" t="s">
        <v>50</v>
      </c>
      <c r="B7" s="14"/>
      <c r="D7" s="4" t="s">
        <v>24</v>
      </c>
      <c r="F7" s="4" t="s">
        <v>24</v>
      </c>
    </row>
    <row r="8" spans="1:8" ht="21.75" customHeight="1" x14ac:dyDescent="0.2">
      <c r="A8" s="18" t="s">
        <v>50</v>
      </c>
      <c r="B8" s="18"/>
      <c r="D8" s="29">
        <v>0</v>
      </c>
      <c r="E8" s="24"/>
      <c r="F8" s="29">
        <v>74</v>
      </c>
      <c r="G8" s="24"/>
      <c r="H8" s="24"/>
    </row>
    <row r="9" spans="1:8" ht="21.75" customHeight="1" x14ac:dyDescent="0.2">
      <c r="A9" s="19" t="s">
        <v>70</v>
      </c>
      <c r="B9" s="19"/>
      <c r="D9" s="31">
        <v>0</v>
      </c>
      <c r="E9" s="24"/>
      <c r="F9" s="31">
        <v>0</v>
      </c>
      <c r="G9" s="24"/>
      <c r="H9" s="24"/>
    </row>
    <row r="10" spans="1:8" ht="21.75" customHeight="1" x14ac:dyDescent="0.2">
      <c r="A10" s="20" t="s">
        <v>71</v>
      </c>
      <c r="B10" s="20"/>
      <c r="D10" s="32">
        <v>4066598894</v>
      </c>
      <c r="E10" s="24"/>
      <c r="F10" s="32">
        <v>25808393941</v>
      </c>
      <c r="G10" s="24"/>
      <c r="H10" s="24"/>
    </row>
    <row r="11" spans="1:8" ht="21.75" customHeight="1" x14ac:dyDescent="0.2">
      <c r="A11" s="17" t="s">
        <v>20</v>
      </c>
      <c r="B11" s="17"/>
      <c r="D11" s="27">
        <v>4066598894</v>
      </c>
      <c r="E11" s="24"/>
      <c r="F11" s="27">
        <v>25808394015</v>
      </c>
      <c r="G11" s="24"/>
      <c r="H11" s="2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5"/>
  <sheetViews>
    <sheetView rightToLeft="1" workbookViewId="0">
      <selection activeCell="C8" sqref="C8:M25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1.75" customHeight="1" x14ac:dyDescent="0.2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4.45" customHeight="1" x14ac:dyDescent="0.2"/>
    <row r="5" spans="1:13" ht="14.45" customHeight="1" x14ac:dyDescent="0.2">
      <c r="A5" s="13" t="s">
        <v>75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4.45" customHeight="1" x14ac:dyDescent="0.2">
      <c r="A6" s="14" t="s">
        <v>38</v>
      </c>
      <c r="C6" s="14" t="s">
        <v>54</v>
      </c>
      <c r="D6" s="14"/>
      <c r="E6" s="14"/>
      <c r="F6" s="14"/>
      <c r="G6" s="14"/>
      <c r="I6" s="14" t="s">
        <v>55</v>
      </c>
      <c r="J6" s="14"/>
      <c r="K6" s="14"/>
      <c r="L6" s="14"/>
      <c r="M6" s="14"/>
    </row>
    <row r="7" spans="1:13" ht="29.1" customHeight="1" x14ac:dyDescent="0.2">
      <c r="A7" s="14"/>
      <c r="C7" s="11" t="s">
        <v>73</v>
      </c>
      <c r="D7" s="3"/>
      <c r="E7" s="11" t="s">
        <v>72</v>
      </c>
      <c r="F7" s="3"/>
      <c r="G7" s="11" t="s">
        <v>74</v>
      </c>
      <c r="I7" s="11" t="s">
        <v>73</v>
      </c>
      <c r="J7" s="3"/>
      <c r="K7" s="11" t="s">
        <v>72</v>
      </c>
      <c r="L7" s="3"/>
      <c r="M7" s="11" t="s">
        <v>74</v>
      </c>
    </row>
    <row r="8" spans="1:13" ht="21.75" customHeight="1" x14ac:dyDescent="0.2">
      <c r="A8" s="8" t="s">
        <v>27</v>
      </c>
      <c r="C8" s="29">
        <v>12341815</v>
      </c>
      <c r="D8" s="24"/>
      <c r="E8" s="29">
        <v>0</v>
      </c>
      <c r="F8" s="24"/>
      <c r="G8" s="29">
        <v>12341815</v>
      </c>
      <c r="H8" s="24"/>
      <c r="I8" s="29">
        <v>35769047</v>
      </c>
      <c r="J8" s="24"/>
      <c r="K8" s="29">
        <v>0</v>
      </c>
      <c r="L8" s="24"/>
      <c r="M8" s="29">
        <v>35769047</v>
      </c>
    </row>
    <row r="9" spans="1:13" ht="21.75" customHeight="1" x14ac:dyDescent="0.2">
      <c r="A9" s="9" t="s">
        <v>28</v>
      </c>
      <c r="C9" s="31">
        <v>42062</v>
      </c>
      <c r="D9" s="24"/>
      <c r="E9" s="31">
        <v>0</v>
      </c>
      <c r="F9" s="24"/>
      <c r="G9" s="31">
        <v>42062</v>
      </c>
      <c r="H9" s="24"/>
      <c r="I9" s="31">
        <v>84124</v>
      </c>
      <c r="J9" s="24"/>
      <c r="K9" s="31">
        <v>0</v>
      </c>
      <c r="L9" s="24"/>
      <c r="M9" s="31">
        <v>84124</v>
      </c>
    </row>
    <row r="10" spans="1:13" ht="21.75" customHeight="1" x14ac:dyDescent="0.2">
      <c r="A10" s="9" t="s">
        <v>30</v>
      </c>
      <c r="C10" s="31">
        <v>3387</v>
      </c>
      <c r="D10" s="24"/>
      <c r="E10" s="31">
        <v>0</v>
      </c>
      <c r="F10" s="24"/>
      <c r="G10" s="31">
        <v>3387</v>
      </c>
      <c r="H10" s="24"/>
      <c r="I10" s="31">
        <v>16734</v>
      </c>
      <c r="J10" s="24"/>
      <c r="K10" s="31">
        <v>0</v>
      </c>
      <c r="L10" s="24"/>
      <c r="M10" s="31">
        <v>16734</v>
      </c>
    </row>
    <row r="11" spans="1:13" ht="21.75" customHeight="1" x14ac:dyDescent="0.2">
      <c r="A11" s="9" t="s">
        <v>31</v>
      </c>
      <c r="C11" s="31">
        <v>98403</v>
      </c>
      <c r="D11" s="24"/>
      <c r="E11" s="31">
        <v>0</v>
      </c>
      <c r="F11" s="24"/>
      <c r="G11" s="31">
        <v>98403</v>
      </c>
      <c r="H11" s="24"/>
      <c r="I11" s="31">
        <v>1150195</v>
      </c>
      <c r="J11" s="24"/>
      <c r="K11" s="31">
        <v>0</v>
      </c>
      <c r="L11" s="24"/>
      <c r="M11" s="31">
        <v>1150195</v>
      </c>
    </row>
    <row r="12" spans="1:13" ht="21.75" customHeight="1" x14ac:dyDescent="0.2">
      <c r="A12" s="9" t="s">
        <v>32</v>
      </c>
      <c r="C12" s="31">
        <v>14431</v>
      </c>
      <c r="D12" s="24"/>
      <c r="E12" s="31">
        <v>0</v>
      </c>
      <c r="F12" s="24"/>
      <c r="G12" s="31">
        <v>14431</v>
      </c>
      <c r="H12" s="24"/>
      <c r="I12" s="31">
        <v>122931</v>
      </c>
      <c r="J12" s="24"/>
      <c r="K12" s="31">
        <v>0</v>
      </c>
      <c r="L12" s="24"/>
      <c r="M12" s="31">
        <v>122931</v>
      </c>
    </row>
    <row r="13" spans="1:13" ht="21.75" customHeight="1" x14ac:dyDescent="0.2">
      <c r="A13" s="9" t="s">
        <v>33</v>
      </c>
      <c r="C13" s="31">
        <v>130897</v>
      </c>
      <c r="D13" s="24"/>
      <c r="E13" s="31">
        <v>0</v>
      </c>
      <c r="F13" s="24"/>
      <c r="G13" s="31">
        <v>130897</v>
      </c>
      <c r="H13" s="24"/>
      <c r="I13" s="31">
        <v>1562234</v>
      </c>
      <c r="J13" s="24"/>
      <c r="K13" s="31">
        <v>0</v>
      </c>
      <c r="L13" s="24"/>
      <c r="M13" s="31">
        <v>1562234</v>
      </c>
    </row>
    <row r="14" spans="1:13" ht="21.75" customHeight="1" x14ac:dyDescent="0.2">
      <c r="A14" s="9" t="s">
        <v>34</v>
      </c>
      <c r="C14" s="31">
        <v>80127</v>
      </c>
      <c r="D14" s="24"/>
      <c r="E14" s="31">
        <v>0</v>
      </c>
      <c r="F14" s="24"/>
      <c r="G14" s="31">
        <v>80127</v>
      </c>
      <c r="H14" s="24"/>
      <c r="I14" s="31">
        <v>1191069</v>
      </c>
      <c r="J14" s="24"/>
      <c r="K14" s="31">
        <v>0</v>
      </c>
      <c r="L14" s="24"/>
      <c r="M14" s="31">
        <v>1191069</v>
      </c>
    </row>
    <row r="15" spans="1:13" ht="21.75" customHeight="1" x14ac:dyDescent="0.2">
      <c r="A15" s="10" t="s">
        <v>68</v>
      </c>
      <c r="C15" s="32">
        <v>0</v>
      </c>
      <c r="D15" s="24"/>
      <c r="E15" s="32">
        <v>0</v>
      </c>
      <c r="F15" s="24"/>
      <c r="G15" s="32">
        <v>0</v>
      </c>
      <c r="H15" s="24"/>
      <c r="I15" s="32">
        <v>54496518459</v>
      </c>
      <c r="J15" s="24"/>
      <c r="K15" s="32">
        <v>0</v>
      </c>
      <c r="L15" s="24"/>
      <c r="M15" s="32">
        <v>54496518459</v>
      </c>
    </row>
    <row r="16" spans="1:13" ht="21.75" customHeight="1" x14ac:dyDescent="0.2">
      <c r="A16" s="7" t="s">
        <v>20</v>
      </c>
      <c r="C16" s="27">
        <v>12711122</v>
      </c>
      <c r="D16" s="24"/>
      <c r="E16" s="27">
        <v>0</v>
      </c>
      <c r="F16" s="24"/>
      <c r="G16" s="27">
        <v>12711122</v>
      </c>
      <c r="H16" s="24"/>
      <c r="I16" s="27">
        <v>54536414793</v>
      </c>
      <c r="J16" s="24"/>
      <c r="K16" s="27">
        <v>0</v>
      </c>
      <c r="L16" s="24"/>
      <c r="M16" s="27">
        <v>54536414793</v>
      </c>
    </row>
    <row r="17" spans="3:13" x14ac:dyDescent="0.2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3:13" x14ac:dyDescent="0.2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3:13" x14ac:dyDescent="0.2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3:13" x14ac:dyDescent="0.2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3:13" x14ac:dyDescent="0.2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3:13" x14ac:dyDescent="0.2"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3:13" x14ac:dyDescent="0.2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3:13" x14ac:dyDescent="0.2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3:13" x14ac:dyDescent="0.2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20"/>
  <sheetViews>
    <sheetView rightToLeft="1" workbookViewId="0">
      <selection activeCell="Q11" sqref="Q11:R1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8" customWidth="1"/>
    <col min="18" max="18" width="1.28515625" customWidth="1"/>
    <col min="19" max="19" width="0.28515625" customWidth="1"/>
  </cols>
  <sheetData>
    <row r="1" spans="1:23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23" ht="21.75" customHeight="1" x14ac:dyDescent="0.2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3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23" ht="14.45" customHeight="1" x14ac:dyDescent="0.2"/>
    <row r="5" spans="1:23" ht="14.45" customHeight="1" x14ac:dyDescent="0.2">
      <c r="A5" s="13" t="s">
        <v>76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3" ht="14.45" customHeight="1" x14ac:dyDescent="0.2">
      <c r="A6" s="14" t="s">
        <v>38</v>
      </c>
      <c r="C6" s="14" t="s">
        <v>54</v>
      </c>
      <c r="D6" s="14"/>
      <c r="E6" s="14"/>
      <c r="F6" s="14"/>
      <c r="G6" s="14"/>
      <c r="H6" s="14"/>
      <c r="I6" s="14"/>
      <c r="K6" s="14" t="s">
        <v>55</v>
      </c>
      <c r="L6" s="14"/>
      <c r="M6" s="14"/>
      <c r="N6" s="14"/>
      <c r="O6" s="14"/>
      <c r="P6" s="14"/>
      <c r="Q6" s="14"/>
      <c r="R6" s="14"/>
    </row>
    <row r="7" spans="1:23" ht="39.75" customHeight="1" x14ac:dyDescent="0.2">
      <c r="A7" s="14"/>
      <c r="C7" s="11" t="s">
        <v>13</v>
      </c>
      <c r="D7" s="3"/>
      <c r="E7" s="11" t="s">
        <v>77</v>
      </c>
      <c r="F7" s="3"/>
      <c r="G7" s="11" t="s">
        <v>78</v>
      </c>
      <c r="H7" s="3"/>
      <c r="I7" s="11" t="s">
        <v>79</v>
      </c>
      <c r="K7" s="11" t="s">
        <v>13</v>
      </c>
      <c r="L7" s="3"/>
      <c r="M7" s="11" t="s">
        <v>77</v>
      </c>
      <c r="N7" s="3"/>
      <c r="O7" s="11" t="s">
        <v>78</v>
      </c>
      <c r="P7" s="3"/>
      <c r="Q7" s="21" t="s">
        <v>79</v>
      </c>
      <c r="R7" s="21"/>
    </row>
    <row r="8" spans="1:23" ht="21.75" customHeight="1" x14ac:dyDescent="0.2">
      <c r="A8" s="8" t="s">
        <v>60</v>
      </c>
      <c r="C8" s="29">
        <v>0</v>
      </c>
      <c r="D8" s="24"/>
      <c r="E8" s="29">
        <v>0</v>
      </c>
      <c r="F8" s="24"/>
      <c r="G8" s="29">
        <v>0</v>
      </c>
      <c r="H8" s="24"/>
      <c r="I8" s="29">
        <v>0</v>
      </c>
      <c r="J8" s="24"/>
      <c r="K8" s="29">
        <v>630</v>
      </c>
      <c r="L8" s="24"/>
      <c r="M8" s="29">
        <v>320743802060</v>
      </c>
      <c r="N8" s="24"/>
      <c r="O8" s="29">
        <v>252943425000</v>
      </c>
      <c r="P8" s="24"/>
      <c r="Q8" s="22">
        <v>67800377060</v>
      </c>
      <c r="R8" s="22"/>
      <c r="S8" s="24"/>
      <c r="T8" s="24"/>
      <c r="U8" s="24"/>
      <c r="V8" s="24"/>
      <c r="W8" s="24"/>
    </row>
    <row r="9" spans="1:23" ht="21.75" customHeight="1" x14ac:dyDescent="0.2">
      <c r="A9" s="9" t="s">
        <v>61</v>
      </c>
      <c r="C9" s="31">
        <v>0</v>
      </c>
      <c r="D9" s="24"/>
      <c r="E9" s="31">
        <v>0</v>
      </c>
      <c r="F9" s="24"/>
      <c r="G9" s="31">
        <v>0</v>
      </c>
      <c r="H9" s="24"/>
      <c r="I9" s="31">
        <v>0</v>
      </c>
      <c r="J9" s="24"/>
      <c r="K9" s="31">
        <v>86900</v>
      </c>
      <c r="L9" s="24"/>
      <c r="M9" s="31">
        <v>435942760327</v>
      </c>
      <c r="N9" s="24"/>
      <c r="O9" s="31">
        <v>348901327500</v>
      </c>
      <c r="P9" s="24"/>
      <c r="Q9" s="39">
        <v>87041432827</v>
      </c>
      <c r="R9" s="39"/>
      <c r="S9" s="24"/>
      <c r="T9" s="24"/>
      <c r="U9" s="24"/>
      <c r="V9" s="24"/>
      <c r="W9" s="24"/>
    </row>
    <row r="10" spans="1:23" ht="21.75" customHeight="1" x14ac:dyDescent="0.2">
      <c r="A10" s="10" t="s">
        <v>62</v>
      </c>
      <c r="C10" s="32">
        <v>0</v>
      </c>
      <c r="D10" s="24"/>
      <c r="E10" s="32">
        <v>0</v>
      </c>
      <c r="F10" s="24"/>
      <c r="G10" s="32">
        <v>0</v>
      </c>
      <c r="H10" s="24"/>
      <c r="I10" s="32">
        <v>0</v>
      </c>
      <c r="J10" s="24"/>
      <c r="K10" s="32">
        <v>395966</v>
      </c>
      <c r="L10" s="24"/>
      <c r="M10" s="32">
        <v>3439122184740</v>
      </c>
      <c r="N10" s="24"/>
      <c r="O10" s="32">
        <v>2355652398287</v>
      </c>
      <c r="P10" s="24"/>
      <c r="Q10" s="40">
        <f>1083469786453-1642</f>
        <v>1083469784811</v>
      </c>
      <c r="R10" s="40"/>
      <c r="S10" s="24"/>
      <c r="T10" s="24"/>
      <c r="U10" s="24"/>
      <c r="V10" s="24"/>
      <c r="W10" s="24"/>
    </row>
    <row r="11" spans="1:23" ht="21.75" customHeight="1" x14ac:dyDescent="0.2">
      <c r="A11" s="7" t="s">
        <v>20</v>
      </c>
      <c r="C11" s="27">
        <v>0</v>
      </c>
      <c r="D11" s="24"/>
      <c r="E11" s="27">
        <v>0</v>
      </c>
      <c r="F11" s="24"/>
      <c r="G11" s="27">
        <v>0</v>
      </c>
      <c r="H11" s="24"/>
      <c r="I11" s="27">
        <v>0</v>
      </c>
      <c r="J11" s="24"/>
      <c r="K11" s="27">
        <v>483496</v>
      </c>
      <c r="L11" s="24"/>
      <c r="M11" s="27">
        <v>4195808747127</v>
      </c>
      <c r="N11" s="24"/>
      <c r="O11" s="27">
        <v>2957497150787</v>
      </c>
      <c r="P11" s="24"/>
      <c r="Q11" s="45">
        <f t="shared" ref="Q11:R11" si="0">SUM(Q8:R10)</f>
        <v>1238311594698</v>
      </c>
      <c r="R11" s="45"/>
      <c r="S11" s="24"/>
      <c r="T11" s="24"/>
      <c r="U11" s="24"/>
      <c r="V11" s="24"/>
      <c r="W11" s="24"/>
    </row>
    <row r="12" spans="1:23" x14ac:dyDescent="0.2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2"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2"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42"/>
      <c r="P14" s="24"/>
      <c r="Q14" s="24"/>
      <c r="R14" s="24"/>
      <c r="S14" s="24"/>
      <c r="T14" s="24"/>
      <c r="U14" s="24"/>
      <c r="V14" s="24"/>
      <c r="W14" s="24"/>
    </row>
    <row r="15" spans="1:23" x14ac:dyDescent="0.2">
      <c r="O15" s="41"/>
    </row>
    <row r="17" spans="15:15" x14ac:dyDescent="0.2">
      <c r="O17" s="41"/>
    </row>
    <row r="19" spans="15:15" x14ac:dyDescent="0.2">
      <c r="O19" s="41"/>
    </row>
    <row r="20" spans="15:15" x14ac:dyDescent="0.2">
      <c r="O20" s="41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3"/>
  <sheetViews>
    <sheetView rightToLeft="1" tabSelected="1" workbookViewId="0">
      <selection activeCell="O37" sqref="O37"/>
    </sheetView>
  </sheetViews>
  <sheetFormatPr defaultRowHeight="12.75" x14ac:dyDescent="0.2"/>
  <cols>
    <col min="1" max="1" width="40.28515625" customWidth="1"/>
    <col min="2" max="2" width="1.28515625" customWidth="1"/>
    <col min="3" max="3" width="9.85546875" bestFit="1" customWidth="1"/>
    <col min="4" max="4" width="1.28515625" customWidth="1"/>
    <col min="5" max="5" width="19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9.85546875" bestFit="1" customWidth="1"/>
    <col min="12" max="12" width="1.28515625" customWidth="1"/>
    <col min="13" max="13" width="19" bestFit="1" customWidth="1"/>
    <col min="14" max="14" width="1.28515625" customWidth="1"/>
    <col min="15" max="15" width="18.85546875" bestFit="1" customWidth="1"/>
    <col min="16" max="16" width="1.28515625" customWidth="1"/>
    <col min="17" max="17" width="17.28515625" customWidth="1"/>
    <col min="18" max="18" width="1.28515625" customWidth="1"/>
    <col min="19" max="19" width="0.28515625" customWidth="1"/>
  </cols>
  <sheetData>
    <row r="1" spans="1:18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8" ht="21.75" customHeight="1" x14ac:dyDescent="0.2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1.7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4.45" customHeight="1" x14ac:dyDescent="0.2"/>
    <row r="5" spans="1:18" ht="14.45" customHeight="1" x14ac:dyDescent="0.2">
      <c r="A5" s="13" t="s">
        <v>80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4.45" customHeight="1" x14ac:dyDescent="0.2">
      <c r="A6" s="14" t="s">
        <v>38</v>
      </c>
      <c r="C6" s="14" t="s">
        <v>54</v>
      </c>
      <c r="D6" s="14"/>
      <c r="E6" s="14"/>
      <c r="F6" s="14"/>
      <c r="G6" s="14"/>
      <c r="H6" s="14"/>
      <c r="I6" s="14"/>
      <c r="K6" s="14" t="s">
        <v>55</v>
      </c>
      <c r="L6" s="14"/>
      <c r="M6" s="14"/>
      <c r="N6" s="14"/>
      <c r="O6" s="14"/>
      <c r="P6" s="14"/>
      <c r="Q6" s="14"/>
      <c r="R6" s="14"/>
    </row>
    <row r="7" spans="1:18" ht="29.1" customHeight="1" x14ac:dyDescent="0.2">
      <c r="A7" s="14"/>
      <c r="C7" s="11" t="s">
        <v>13</v>
      </c>
      <c r="D7" s="3"/>
      <c r="E7" s="11" t="s">
        <v>15</v>
      </c>
      <c r="F7" s="3"/>
      <c r="G7" s="11" t="s">
        <v>78</v>
      </c>
      <c r="H7" s="3"/>
      <c r="I7" s="11" t="s">
        <v>81</v>
      </c>
      <c r="K7" s="11" t="s">
        <v>13</v>
      </c>
      <c r="L7" s="3"/>
      <c r="M7" s="11" t="s">
        <v>15</v>
      </c>
      <c r="N7" s="3"/>
      <c r="O7" s="11" t="s">
        <v>78</v>
      </c>
      <c r="P7" s="3"/>
      <c r="Q7" s="21" t="s">
        <v>81</v>
      </c>
      <c r="R7" s="21"/>
    </row>
    <row r="8" spans="1:18" ht="21.75" customHeight="1" x14ac:dyDescent="0.2">
      <c r="A8" s="5" t="s">
        <v>62</v>
      </c>
      <c r="C8" s="25">
        <v>9233415</v>
      </c>
      <c r="D8" s="24"/>
      <c r="E8" s="25">
        <v>88428138230948</v>
      </c>
      <c r="F8" s="24"/>
      <c r="G8" s="25">
        <v>82677402489015</v>
      </c>
      <c r="H8" s="24"/>
      <c r="I8" s="25">
        <v>5750735741933</v>
      </c>
      <c r="J8" s="24"/>
      <c r="K8" s="25">
        <v>9233415</v>
      </c>
      <c r="L8" s="24"/>
      <c r="M8" s="25">
        <v>88428138230948</v>
      </c>
      <c r="N8" s="24"/>
      <c r="O8" s="25">
        <v>57114215101622</v>
      </c>
      <c r="P8" s="24"/>
      <c r="Q8" s="23">
        <v>31313923129326</v>
      </c>
      <c r="R8" s="23"/>
    </row>
    <row r="9" spans="1:18" ht="21.75" customHeight="1" x14ac:dyDescent="0.2">
      <c r="A9" s="7" t="s">
        <v>20</v>
      </c>
      <c r="C9" s="27">
        <v>9233415</v>
      </c>
      <c r="D9" s="24"/>
      <c r="E9" s="27">
        <v>88428138230948</v>
      </c>
      <c r="F9" s="24"/>
      <c r="G9" s="27">
        <v>82677402489015</v>
      </c>
      <c r="H9" s="24"/>
      <c r="I9" s="27">
        <v>5750735741933</v>
      </c>
      <c r="J9" s="24"/>
      <c r="K9" s="27">
        <v>9233415</v>
      </c>
      <c r="L9" s="24"/>
      <c r="M9" s="27">
        <v>88428138230948</v>
      </c>
      <c r="N9" s="24"/>
      <c r="O9" s="27">
        <v>57114215101622</v>
      </c>
      <c r="P9" s="24"/>
      <c r="Q9" s="45">
        <v>31313923129326</v>
      </c>
      <c r="R9" s="45"/>
    </row>
    <row r="13" spans="1:18" x14ac:dyDescent="0.2">
      <c r="I13" s="41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2025-07-26T11:21:21Z</dcterms:created>
  <dcterms:modified xsi:type="dcterms:W3CDTF">2025-07-26T12:15:07Z</dcterms:modified>
</cp:coreProperties>
</file>