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کیمیا زرین کاردان\گزارش افشا پرتفو\1402\"/>
    </mc:Choice>
  </mc:AlternateContent>
  <xr:revisionPtr revIDLastSave="0" documentId="13_ncr:1_{AB1E7831-549C-4BBB-90C5-462CE6C8E61C}" xr6:coauthVersionLast="45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6" i="10" l="1"/>
  <c r="Q24" i="10"/>
  <c r="Q25" i="10"/>
  <c r="O24" i="10"/>
  <c r="Q37" i="10"/>
  <c r="Q24" i="11" l="1"/>
  <c r="G11" i="1"/>
  <c r="G12" i="1" s="1"/>
  <c r="E11" i="1"/>
  <c r="E12" i="1" s="1"/>
  <c r="C10" i="15"/>
  <c r="E10" i="15"/>
  <c r="G10" i="15"/>
  <c r="E10" i="14"/>
  <c r="E25" i="13"/>
  <c r="G25" i="13"/>
  <c r="Q14" i="12"/>
  <c r="O14" i="12"/>
  <c r="M14" i="12"/>
  <c r="K14" i="12"/>
  <c r="I14" i="12"/>
  <c r="G14" i="12"/>
  <c r="E14" i="12"/>
  <c r="C14" i="12"/>
  <c r="K24" i="11"/>
  <c r="U24" i="11"/>
  <c r="S24" i="11"/>
  <c r="C24" i="11"/>
  <c r="E24" i="11"/>
  <c r="G24" i="11"/>
  <c r="I24" i="11"/>
  <c r="M24" i="11"/>
  <c r="O24" i="11"/>
  <c r="C28" i="10"/>
  <c r="E28" i="10"/>
  <c r="G28" i="10"/>
  <c r="I28" i="10"/>
  <c r="G25" i="11" s="1"/>
  <c r="K28" i="10"/>
  <c r="Q28" i="10"/>
  <c r="C11" i="9"/>
  <c r="E11" i="9"/>
  <c r="G11" i="9"/>
  <c r="I11" i="9"/>
  <c r="K11" i="9"/>
  <c r="M11" i="9"/>
  <c r="O11" i="9"/>
  <c r="Q11" i="9"/>
  <c r="S10" i="8"/>
  <c r="Q10" i="8"/>
  <c r="O10" i="8"/>
  <c r="M10" i="8"/>
  <c r="C25" i="11" s="1"/>
  <c r="K10" i="8"/>
  <c r="I10" i="8"/>
  <c r="E27" i="7"/>
  <c r="G27" i="7"/>
  <c r="I27" i="7"/>
  <c r="K27" i="7"/>
  <c r="M27" i="7"/>
  <c r="O27" i="7"/>
  <c r="K20" i="6"/>
  <c r="M20" i="6"/>
  <c r="O20" i="6"/>
  <c r="Q20" i="6"/>
  <c r="S20" i="6"/>
  <c r="Y12" i="1"/>
  <c r="C12" i="1"/>
  <c r="I12" i="1"/>
  <c r="K12" i="1"/>
  <c r="O12" i="1"/>
  <c r="M12" i="1"/>
  <c r="Q12" i="1"/>
  <c r="S12" i="1"/>
  <c r="U12" i="1"/>
  <c r="W12" i="1"/>
  <c r="M28" i="10" l="1"/>
  <c r="O28" i="10"/>
</calcChain>
</file>

<file path=xl/sharedStrings.xml><?xml version="1.0" encoding="utf-8"?>
<sst xmlns="http://schemas.openxmlformats.org/spreadsheetml/2006/main" count="446" uniqueCount="117">
  <si>
    <t>صندوق قابل معامله كيميا زرين كاردان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</si>
  <si>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</si>
  <si>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</si>
  <si>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</si>
  <si>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</si>
  <si>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</si>
  <si>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</si>
  <si>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</si>
  <si>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</si>
  <si>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</si>
  <si>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</si>
  <si>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</si>
  <si>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</si>
  <si>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</si>
  <si>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</si>
  <si>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</si>
  <si>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</si>
  <si>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</si>
  <si>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</si>
  <si>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</si>
  <si>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</si>
  <si>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</si>
  <si>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</si>
  <si>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</si>
  <si>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</si>
  <si>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</si>
  <si>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</si>
  <si>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</si>
  <si>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</si>
  <si>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</si>
  <si>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</si>
  <si>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</si>
  <si>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</si>
  <si>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849-810-263914-1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</si>
  <si>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</si>
  <si>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</si>
  <si>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</si>
  <si>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</si>
  <si>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</si>
  <si>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</si>
  <si>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0515-60-332-000000265</t>
  </si>
  <si>
    <t>سپرده بلند مدت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</si>
  <si>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</si>
  <si>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</si>
  <si>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</si>
  <si>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</si>
  <si>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</si>
  <si>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</si>
  <si>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</si>
  <si>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</si>
  <si>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</si>
  <si>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</si>
  <si>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</si>
  <si>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</si>
  <si>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</si>
  <si>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</si>
  <si>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</si>
  <si>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</si>
  <si>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</si>
  <si>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</si>
  <si>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دومینو14040208</t>
  </si>
  <si>
    <t/>
  </si>
  <si>
    <t>مشارکت دولتی10-شرایط خاص001226</t>
  </si>
  <si>
    <t>بانک اقتصاد نوین مرزداران</t>
  </si>
  <si>
    <t>بانک تجارت آفریقا</t>
  </si>
  <si>
    <t>بانک صادرات فردوسی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</si>
  <si>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</si>
  <si>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</si>
  <si>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</si>
  <si>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</si>
  <si>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</si>
  <si>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</si>
  <si>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بانک‌اقتصادنوین‌</t>
  </si>
  <si>
    <t>1401/04/29</t>
  </si>
  <si>
    <t>پالایش نفت اصفهان</t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</si>
  <si>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</si>
  <si>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</si>
  <si>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</si>
  <si>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</si>
  <si>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</si>
  <si>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فولاد مبارکه اصفهان</t>
  </si>
  <si>
    <t>آهن و فولاد غدیر ایرانیان</t>
  </si>
  <si>
    <t>بیمه اتکایی آوای پارس70%تادیه</t>
  </si>
  <si>
    <t>بیمه اتکایی تهران رواک50%تادیه</t>
  </si>
  <si>
    <t>بیمه اتکایی آوای پارس70% تادیه</t>
  </si>
  <si>
    <t>پالایش نفت تبریز</t>
  </si>
  <si>
    <t>سرمایه گذاری پارس آریان</t>
  </si>
  <si>
    <t>م .صنایع و معادن احیاء سپاهان</t>
  </si>
  <si>
    <t>سرمایه‌گذاری‌غدیر(هلدینگ‌</t>
  </si>
  <si>
    <t>کویر تایر</t>
  </si>
  <si>
    <t>سلف تمام سکه 001 مرکزی</t>
  </si>
  <si>
    <t>اسنادخزانه-م16بودجه98-010503</t>
  </si>
  <si>
    <t>اسنادخزانه-م11بودجه99-020906</t>
  </si>
  <si>
    <t>اسنادخزانه-م18بودجه98-010614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</si>
  <si>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</si>
  <si>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</si>
  <si>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</si>
  <si>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</si>
  <si>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</si>
  <si>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</si>
  <si>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</si>
  <si>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</si>
  <si>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</si>
  <si>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205-283-6667725-1</t>
  </si>
  <si>
    <t>205-850-6667725-1</t>
  </si>
  <si>
    <t>205-283-6667725-2</t>
  </si>
  <si>
    <t>98031693</t>
  </si>
  <si>
    <t>849-810-1627461-1</t>
  </si>
  <si>
    <t>0217334621006</t>
  </si>
  <si>
    <t>0515-60-332-000000204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</si>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</sst>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/>
    <xf numFmtId="10" fontId="1" fillId="0" borderId="3" xfId="0" applyNumberFormat="1" applyFont="1" applyBorder="1" applyAlignment="1">
      <alignment horizontal="center"/>
    </xf>
    <xf numFmtId="164" fontId="1" fillId="0" borderId="0" xfId="0" applyNumberFormat="1" applyFont="1"/>
    <xf numFmtId="10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view="pageBreakPreview" zoomScale="85" zoomScaleNormal="85" zoomScaleSheetLayoutView="85" workbookViewId="0">
      <selection activeCell="K14" sqref="K14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9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30" x14ac:dyDescent="0.4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45">
      <c r="A9" s="1" t="s">
        <v>15</v>
      </c>
      <c r="C9" s="6">
        <v>264000</v>
      </c>
      <c r="D9" s="6"/>
      <c r="E9" s="6">
        <v>797280000000</v>
      </c>
      <c r="F9" s="6"/>
      <c r="G9" s="6">
        <v>738279691380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264000</v>
      </c>
      <c r="R9" s="6"/>
      <c r="S9" s="6">
        <v>2720000</v>
      </c>
      <c r="T9" s="6"/>
      <c r="U9" s="6">
        <v>797280000000</v>
      </c>
      <c r="V9" s="6"/>
      <c r="W9" s="6">
        <v>717182400000</v>
      </c>
      <c r="Y9" s="5">
        <v>0.31159999999999999</v>
      </c>
    </row>
    <row r="10" spans="1:25" x14ac:dyDescent="0.45">
      <c r="A10" s="1" t="s">
        <v>16</v>
      </c>
      <c r="C10" s="6">
        <v>387000</v>
      </c>
      <c r="D10" s="6"/>
      <c r="E10" s="6">
        <v>718687168995</v>
      </c>
      <c r="F10" s="6"/>
      <c r="G10" s="6">
        <v>1084950727233.75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387000</v>
      </c>
      <c r="R10" s="6"/>
      <c r="S10" s="6">
        <v>2715700</v>
      </c>
      <c r="T10" s="6"/>
      <c r="U10" s="6">
        <v>718687168995</v>
      </c>
      <c r="V10" s="6"/>
      <c r="W10" s="6">
        <v>1049662180125</v>
      </c>
      <c r="Y10" s="5">
        <v>0.45610000000000001</v>
      </c>
    </row>
    <row r="11" spans="1:25" x14ac:dyDescent="0.45">
      <c r="A11" s="1" t="s">
        <v>17</v>
      </c>
      <c r="C11" s="6">
        <v>142572</v>
      </c>
      <c r="D11" s="6"/>
      <c r="E11" s="6">
        <f>485998287520-26</f>
        <v>485998287494</v>
      </c>
      <c r="F11" s="6"/>
      <c r="G11" s="6">
        <f>435974244719.616-27</f>
        <v>435974244692.61603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142572</v>
      </c>
      <c r="R11" s="6"/>
      <c r="S11" s="6">
        <v>3080000</v>
      </c>
      <c r="T11" s="6"/>
      <c r="U11" s="6">
        <v>485998287520</v>
      </c>
      <c r="V11" s="6"/>
      <c r="W11" s="6">
        <v>438067867776</v>
      </c>
      <c r="Y11" s="5">
        <v>0.1903</v>
      </c>
    </row>
    <row r="12" spans="1:25" ht="19.5" thickBot="1" x14ac:dyDescent="0.5">
      <c r="C12" s="7">
        <f>SUM(C9:C11)</f>
        <v>793572</v>
      </c>
      <c r="D12" s="6"/>
      <c r="E12" s="7">
        <f>SUM(E9:E11)</f>
        <v>2001965456489</v>
      </c>
      <c r="F12" s="6"/>
      <c r="G12" s="7">
        <f>SUM(G9:G11)</f>
        <v>2259204663306.3662</v>
      </c>
      <c r="H12" s="6"/>
      <c r="I12" s="7">
        <f>SUM(I9:I11)</f>
        <v>0</v>
      </c>
      <c r="J12" s="6"/>
      <c r="K12" s="7">
        <f>SUM(K9:K11)</f>
        <v>0</v>
      </c>
      <c r="L12" s="6"/>
      <c r="M12" s="7">
        <f>SUM(M9:M11)</f>
        <v>0</v>
      </c>
      <c r="N12" s="6"/>
      <c r="O12" s="7">
        <f>SUM(O9:O11)</f>
        <v>0</v>
      </c>
      <c r="P12" s="6"/>
      <c r="Q12" s="7">
        <f>SUM(Q9:Q11)</f>
        <v>793572</v>
      </c>
      <c r="R12" s="6"/>
      <c r="S12" s="7">
        <f>SUM(S9:S11)</f>
        <v>8515700</v>
      </c>
      <c r="T12" s="6"/>
      <c r="U12" s="7">
        <f>SUM(U9:U11)</f>
        <v>2001965456515</v>
      </c>
      <c r="V12" s="6"/>
      <c r="W12" s="7">
        <f>SUM(W9:W11)</f>
        <v>2204912447901</v>
      </c>
      <c r="Y12" s="8">
        <f>SUM(Y9:Y11)</f>
        <v>0.95800000000000007</v>
      </c>
    </row>
    <row r="13" spans="1:25" ht="19.5" thickTop="1" x14ac:dyDescent="0.4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4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5" x14ac:dyDescent="0.45">
      <c r="E15" s="10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5" zoomScaleNormal="100" zoomScaleSheetLayoutView="115" workbookViewId="0">
      <selection activeCell="H8" sqref="H8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53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3" t="s">
        <v>111</v>
      </c>
      <c r="C6" s="14" t="s">
        <v>54</v>
      </c>
      <c r="E6" s="14" t="s">
        <v>6</v>
      </c>
    </row>
    <row r="7" spans="1:5" x14ac:dyDescent="0.45">
      <c r="A7" s="1" t="s">
        <v>111</v>
      </c>
      <c r="C7" s="6">
        <v>0</v>
      </c>
      <c r="D7" s="6"/>
      <c r="E7" s="6">
        <v>144554585</v>
      </c>
    </row>
    <row r="8" spans="1:5" x14ac:dyDescent="0.45">
      <c r="A8" s="1" t="s">
        <v>112</v>
      </c>
      <c r="C8" s="6">
        <v>0</v>
      </c>
      <c r="D8" s="6"/>
      <c r="E8" s="6">
        <v>5643884</v>
      </c>
    </row>
    <row r="9" spans="1:5" x14ac:dyDescent="0.45">
      <c r="A9" s="1" t="s">
        <v>113</v>
      </c>
      <c r="C9" s="6">
        <v>0</v>
      </c>
      <c r="D9" s="6"/>
      <c r="E9" s="6">
        <v>11953383</v>
      </c>
    </row>
    <row r="10" spans="1:5" ht="19.5" thickBot="1" x14ac:dyDescent="0.5">
      <c r="A10" s="1" t="s">
        <v>61</v>
      </c>
      <c r="C10" s="7">
        <v>0</v>
      </c>
      <c r="D10" s="6"/>
      <c r="E10" s="7">
        <f>SUM(E7:E9)</f>
        <v>162151852</v>
      </c>
    </row>
    <row r="11" spans="1:5" ht="19.5" thickTop="1" x14ac:dyDescent="0.45">
      <c r="C11" s="6"/>
      <c r="D11" s="6"/>
      <c r="E11" s="6"/>
    </row>
    <row r="12" spans="1:5" x14ac:dyDescent="0.45">
      <c r="C12" s="6"/>
      <c r="D12" s="6"/>
      <c r="E12" s="6"/>
    </row>
  </sheetData>
  <mergeCells count="5">
    <mergeCell ref="A2:E2"/>
    <mergeCell ref="A3:E3"/>
    <mergeCell ref="A4:E4"/>
    <mergeCell ref="C6"/>
    <mergeCell ref="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E13" sqref="E13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53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4" t="s">
        <v>56</v>
      </c>
      <c r="C6" s="14" t="s">
        <v>25</v>
      </c>
      <c r="E6" s="14" t="s">
        <v>97</v>
      </c>
      <c r="G6" s="14" t="s">
        <v>13</v>
      </c>
    </row>
    <row r="7" spans="1:7" x14ac:dyDescent="0.45">
      <c r="A7" s="1" t="s">
        <v>114</v>
      </c>
      <c r="C7" s="6">
        <v>-54292215431</v>
      </c>
      <c r="E7" s="5">
        <v>1.0328999999999999</v>
      </c>
      <c r="G7" s="5">
        <v>-2.3599999999999999E-2</v>
      </c>
    </row>
    <row r="8" spans="1:7" x14ac:dyDescent="0.45">
      <c r="A8" s="1" t="s">
        <v>115</v>
      </c>
      <c r="C8" s="6">
        <v>0</v>
      </c>
      <c r="E8" s="5">
        <v>0</v>
      </c>
      <c r="G8" s="5">
        <v>0</v>
      </c>
    </row>
    <row r="9" spans="1:7" x14ac:dyDescent="0.45">
      <c r="A9" s="1" t="s">
        <v>116</v>
      </c>
      <c r="C9" s="6">
        <v>1728450950</v>
      </c>
      <c r="E9" s="5">
        <v>-3.2899999999999999E-2</v>
      </c>
      <c r="G9" s="5">
        <v>8.0000000000000004E-4</v>
      </c>
    </row>
    <row r="10" spans="1:7" ht="19.5" thickBot="1" x14ac:dyDescent="0.5">
      <c r="C10" s="7">
        <f>SUM(C7:C9)</f>
        <v>-52563764481</v>
      </c>
      <c r="E10" s="8">
        <f>SUM(E7:E9)</f>
        <v>0.99999999999999989</v>
      </c>
      <c r="G10" s="8">
        <f>SUM(G7:G9)</f>
        <v>-2.2800000000000001E-2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3"/>
  <sheetViews>
    <sheetView rightToLeft="1" view="pageBreakPreview" topLeftCell="A3" zoomScaleNormal="100" zoomScaleSheetLayoutView="100" workbookViewId="0">
      <selection activeCell="G21" sqref="G21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14.42578125" style="1" bestFit="1" customWidth="1"/>
    <col min="14" max="14" width="1" style="1" customWidth="1"/>
    <col min="15" max="15" width="14.42578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20</v>
      </c>
      <c r="C6" s="14" t="s">
        <v>21</v>
      </c>
      <c r="D6" s="14" t="s">
        <v>21</v>
      </c>
      <c r="E6" s="14" t="s">
        <v>21</v>
      </c>
      <c r="F6" s="14" t="s">
        <v>21</v>
      </c>
      <c r="G6" s="14" t="s">
        <v>21</v>
      </c>
      <c r="H6" s="14" t="s">
        <v>21</v>
      </c>
      <c r="I6" s="14" t="s">
        <v>21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45">
      <c r="A7" s="14" t="s">
        <v>20</v>
      </c>
      <c r="C7" s="14" t="s">
        <v>22</v>
      </c>
      <c r="E7" s="14" t="s">
        <v>23</v>
      </c>
      <c r="G7" s="14" t="s">
        <v>24</v>
      </c>
      <c r="I7" s="14" t="s">
        <v>18</v>
      </c>
      <c r="K7" s="14" t="s">
        <v>25</v>
      </c>
      <c r="M7" s="14" t="s">
        <v>26</v>
      </c>
      <c r="O7" s="14" t="s">
        <v>27</v>
      </c>
      <c r="Q7" s="14" t="s">
        <v>25</v>
      </c>
      <c r="S7" s="14" t="s">
        <v>19</v>
      </c>
    </row>
    <row r="8" spans="1:19" x14ac:dyDescent="0.45">
      <c r="A8" s="1" t="s">
        <v>28</v>
      </c>
      <c r="C8" s="1" t="s">
        <v>29</v>
      </c>
      <c r="E8" s="1" t="s">
        <v>30</v>
      </c>
      <c r="G8" s="1" t="s">
        <v>31</v>
      </c>
      <c r="I8" s="6">
        <v>0</v>
      </c>
      <c r="J8" s="6"/>
      <c r="K8" s="6">
        <v>291048419</v>
      </c>
      <c r="L8" s="6"/>
      <c r="M8" s="6">
        <v>3939986265</v>
      </c>
      <c r="N8" s="6"/>
      <c r="O8" s="6">
        <v>3363327507</v>
      </c>
      <c r="P8" s="6"/>
      <c r="Q8" s="6">
        <v>867707177</v>
      </c>
      <c r="S8" s="11">
        <v>4.0000000000000002E-4</v>
      </c>
    </row>
    <row r="9" spans="1:19" x14ac:dyDescent="0.45">
      <c r="A9" s="1" t="s">
        <v>32</v>
      </c>
      <c r="C9" s="1" t="s">
        <v>33</v>
      </c>
      <c r="E9" s="1" t="s">
        <v>30</v>
      </c>
      <c r="G9" s="1" t="s">
        <v>31</v>
      </c>
      <c r="I9" s="6">
        <v>0</v>
      </c>
      <c r="J9" s="6"/>
      <c r="K9" s="6">
        <v>-5000000000</v>
      </c>
      <c r="L9" s="6"/>
      <c r="M9" s="6">
        <v>0</v>
      </c>
      <c r="N9" s="6"/>
      <c r="O9" s="6">
        <v>0</v>
      </c>
      <c r="P9" s="6"/>
      <c r="Q9" s="6">
        <v>-5000000000</v>
      </c>
      <c r="S9" s="11">
        <v>-2.2000000000000001E-3</v>
      </c>
    </row>
    <row r="10" spans="1:19" x14ac:dyDescent="0.45">
      <c r="A10" s="1" t="s">
        <v>32</v>
      </c>
      <c r="C10" s="1" t="s">
        <v>34</v>
      </c>
      <c r="E10" s="1" t="s">
        <v>35</v>
      </c>
      <c r="G10" s="1" t="s">
        <v>31</v>
      </c>
      <c r="I10" s="6">
        <v>0</v>
      </c>
      <c r="J10" s="6"/>
      <c r="K10" s="6">
        <v>49543044</v>
      </c>
      <c r="L10" s="6"/>
      <c r="M10" s="6">
        <v>0</v>
      </c>
      <c r="N10" s="6"/>
      <c r="O10" s="6">
        <v>0</v>
      </c>
      <c r="P10" s="6"/>
      <c r="Q10" s="6">
        <v>49543044</v>
      </c>
      <c r="S10" s="11">
        <v>0</v>
      </c>
    </row>
    <row r="11" spans="1:19" x14ac:dyDescent="0.45">
      <c r="A11" s="1" t="s">
        <v>36</v>
      </c>
      <c r="C11" s="1" t="s">
        <v>37</v>
      </c>
      <c r="E11" s="1" t="s">
        <v>30</v>
      </c>
      <c r="G11" s="1" t="s">
        <v>31</v>
      </c>
      <c r="I11" s="6">
        <v>0</v>
      </c>
      <c r="J11" s="6"/>
      <c r="K11" s="6">
        <v>165154</v>
      </c>
      <c r="L11" s="6"/>
      <c r="M11" s="6">
        <v>1397</v>
      </c>
      <c r="N11" s="6"/>
      <c r="O11" s="6">
        <v>0</v>
      </c>
      <c r="P11" s="6"/>
      <c r="Q11" s="6">
        <v>166551</v>
      </c>
      <c r="S11" s="11">
        <v>0</v>
      </c>
    </row>
    <row r="12" spans="1:19" x14ac:dyDescent="0.45">
      <c r="A12" s="1" t="s">
        <v>38</v>
      </c>
      <c r="C12" s="1" t="s">
        <v>39</v>
      </c>
      <c r="E12" s="1" t="s">
        <v>30</v>
      </c>
      <c r="G12" s="1" t="s">
        <v>31</v>
      </c>
      <c r="I12" s="6">
        <v>0</v>
      </c>
      <c r="J12" s="6"/>
      <c r="K12" s="6">
        <v>996764826</v>
      </c>
      <c r="L12" s="6"/>
      <c r="M12" s="6">
        <v>376106486</v>
      </c>
      <c r="N12" s="6"/>
      <c r="O12" s="6">
        <v>990198000</v>
      </c>
      <c r="P12" s="6"/>
      <c r="Q12" s="6">
        <v>382673312</v>
      </c>
      <c r="S12" s="11">
        <v>2.0000000000000001E-4</v>
      </c>
    </row>
    <row r="13" spans="1:19" x14ac:dyDescent="0.45">
      <c r="A13" s="1" t="s">
        <v>38</v>
      </c>
      <c r="C13" s="1" t="s">
        <v>40</v>
      </c>
      <c r="E13" s="1" t="s">
        <v>41</v>
      </c>
      <c r="G13" s="1" t="s">
        <v>31</v>
      </c>
      <c r="I13" s="6">
        <v>23</v>
      </c>
      <c r="J13" s="6"/>
      <c r="K13" s="6">
        <v>17000000000</v>
      </c>
      <c r="L13" s="6"/>
      <c r="M13" s="6">
        <v>0</v>
      </c>
      <c r="N13" s="6"/>
      <c r="O13" s="6">
        <v>0</v>
      </c>
      <c r="P13" s="6"/>
      <c r="Q13" s="6">
        <v>17000000000</v>
      </c>
      <c r="S13" s="11">
        <v>7.4000000000000003E-3</v>
      </c>
    </row>
    <row r="14" spans="1:19" x14ac:dyDescent="0.45">
      <c r="A14" s="1" t="s">
        <v>38</v>
      </c>
      <c r="C14" s="1" t="s">
        <v>42</v>
      </c>
      <c r="E14" s="1" t="s">
        <v>41</v>
      </c>
      <c r="G14" s="1" t="s">
        <v>31</v>
      </c>
      <c r="I14" s="6">
        <v>23</v>
      </c>
      <c r="J14" s="6"/>
      <c r="K14" s="6">
        <v>5000000000</v>
      </c>
      <c r="L14" s="6"/>
      <c r="M14" s="6">
        <v>0</v>
      </c>
      <c r="N14" s="6"/>
      <c r="O14" s="6">
        <v>0</v>
      </c>
      <c r="P14" s="6"/>
      <c r="Q14" s="6">
        <v>5000000000</v>
      </c>
      <c r="S14" s="11">
        <v>2.2000000000000001E-3</v>
      </c>
    </row>
    <row r="15" spans="1:19" x14ac:dyDescent="0.45">
      <c r="A15" s="1" t="s">
        <v>43</v>
      </c>
      <c r="C15" s="1" t="s">
        <v>44</v>
      </c>
      <c r="E15" s="1" t="s">
        <v>30</v>
      </c>
      <c r="G15" s="1" t="s">
        <v>31</v>
      </c>
      <c r="I15" s="6">
        <v>0</v>
      </c>
      <c r="J15" s="6"/>
      <c r="K15" s="6">
        <v>2712394924</v>
      </c>
      <c r="L15" s="6"/>
      <c r="M15" s="6">
        <v>1352501524</v>
      </c>
      <c r="N15" s="6"/>
      <c r="O15" s="6">
        <v>2710300000</v>
      </c>
      <c r="P15" s="6"/>
      <c r="Q15" s="6">
        <v>1354596448</v>
      </c>
      <c r="S15" s="11">
        <v>5.9999999999999995E-4</v>
      </c>
    </row>
    <row r="16" spans="1:19" x14ac:dyDescent="0.45">
      <c r="A16" s="1" t="s">
        <v>43</v>
      </c>
      <c r="C16" s="1" t="s">
        <v>45</v>
      </c>
      <c r="E16" s="1" t="s">
        <v>41</v>
      </c>
      <c r="G16" s="1" t="s">
        <v>31</v>
      </c>
      <c r="I16" s="6">
        <v>23</v>
      </c>
      <c r="J16" s="6"/>
      <c r="K16" s="6">
        <v>17910000000</v>
      </c>
      <c r="L16" s="6"/>
      <c r="M16" s="6">
        <v>0</v>
      </c>
      <c r="N16" s="6"/>
      <c r="O16" s="6">
        <v>0</v>
      </c>
      <c r="P16" s="6"/>
      <c r="Q16" s="6">
        <v>17910000000</v>
      </c>
      <c r="S16" s="11">
        <v>7.7999999999999996E-3</v>
      </c>
    </row>
    <row r="17" spans="1:19" x14ac:dyDescent="0.45">
      <c r="A17" s="1" t="s">
        <v>43</v>
      </c>
      <c r="C17" s="1" t="s">
        <v>46</v>
      </c>
      <c r="E17" s="1" t="s">
        <v>41</v>
      </c>
      <c r="G17" s="1" t="s">
        <v>31</v>
      </c>
      <c r="I17" s="6">
        <v>23</v>
      </c>
      <c r="J17" s="6"/>
      <c r="K17" s="6">
        <v>51327000000</v>
      </c>
      <c r="L17" s="6"/>
      <c r="M17" s="6">
        <v>0</v>
      </c>
      <c r="N17" s="6"/>
      <c r="O17" s="6">
        <v>0</v>
      </c>
      <c r="P17" s="6"/>
      <c r="Q17" s="6">
        <v>51327000000</v>
      </c>
      <c r="S17" s="11">
        <v>2.23E-2</v>
      </c>
    </row>
    <row r="18" spans="1:19" x14ac:dyDescent="0.45">
      <c r="A18" s="1" t="s">
        <v>47</v>
      </c>
      <c r="C18" s="1" t="s">
        <v>48</v>
      </c>
      <c r="E18" s="1" t="s">
        <v>30</v>
      </c>
      <c r="G18" s="1" t="s">
        <v>49</v>
      </c>
      <c r="I18" s="6">
        <v>0</v>
      </c>
      <c r="J18" s="6"/>
      <c r="K18" s="6">
        <v>10000</v>
      </c>
      <c r="L18" s="6"/>
      <c r="M18" s="6">
        <v>0</v>
      </c>
      <c r="N18" s="6"/>
      <c r="O18" s="6">
        <v>0</v>
      </c>
      <c r="P18" s="6"/>
      <c r="Q18" s="6">
        <v>10000</v>
      </c>
      <c r="S18" s="11">
        <v>0</v>
      </c>
    </row>
    <row r="19" spans="1:19" x14ac:dyDescent="0.45">
      <c r="A19" s="1" t="s">
        <v>50</v>
      </c>
      <c r="C19" s="1" t="s">
        <v>51</v>
      </c>
      <c r="E19" s="1" t="s">
        <v>30</v>
      </c>
      <c r="G19" s="1" t="s">
        <v>52</v>
      </c>
      <c r="I19" s="6">
        <v>0</v>
      </c>
      <c r="J19" s="6"/>
      <c r="K19" s="6">
        <v>10046279</v>
      </c>
      <c r="L19" s="6"/>
      <c r="M19" s="6">
        <v>2350042662</v>
      </c>
      <c r="N19" s="6"/>
      <c r="O19" s="6">
        <v>2341252563</v>
      </c>
      <c r="P19" s="6"/>
      <c r="Q19" s="6">
        <v>18836378</v>
      </c>
      <c r="S19" s="11">
        <v>0</v>
      </c>
    </row>
    <row r="20" spans="1:19" ht="19.5" thickBot="1" x14ac:dyDescent="0.5">
      <c r="I20" s="6"/>
      <c r="J20" s="6"/>
      <c r="K20" s="7">
        <f>SUM(K8:K19)</f>
        <v>90296972646</v>
      </c>
      <c r="L20" s="6"/>
      <c r="M20" s="7">
        <f>SUM(M8:M19)</f>
        <v>8018638334</v>
      </c>
      <c r="N20" s="6"/>
      <c r="O20" s="7">
        <f>SUM(O8:O19)</f>
        <v>9405078070</v>
      </c>
      <c r="P20" s="6"/>
      <c r="Q20" s="7">
        <f>SUM(Q8:Q19)</f>
        <v>88910532910</v>
      </c>
      <c r="S20" s="9">
        <f>SUM(S8:S19)</f>
        <v>3.8699999999999998E-2</v>
      </c>
    </row>
    <row r="21" spans="1:19" ht="19.5" thickTop="1" x14ac:dyDescent="0.45">
      <c r="I21" s="6"/>
      <c r="J21" s="6"/>
      <c r="K21" s="6"/>
      <c r="L21" s="6"/>
      <c r="M21" s="6"/>
      <c r="N21" s="6"/>
      <c r="O21" s="6"/>
      <c r="P21" s="6"/>
      <c r="Q21" s="6"/>
    </row>
    <row r="22" spans="1:19" x14ac:dyDescent="0.45"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45"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45">
      <c r="I24" s="6"/>
      <c r="J24" s="6"/>
      <c r="K24" s="6"/>
      <c r="L24" s="6"/>
      <c r="M24" s="6"/>
      <c r="N24" s="6"/>
      <c r="O24" s="6"/>
      <c r="P24" s="6"/>
      <c r="Q24" s="6"/>
    </row>
    <row r="25" spans="1:19" x14ac:dyDescent="0.45">
      <c r="I25" s="6"/>
      <c r="J25" s="6"/>
      <c r="K25" s="6"/>
      <c r="L25" s="6"/>
      <c r="M25" s="6"/>
      <c r="N25" s="6"/>
      <c r="O25" s="6"/>
      <c r="P25" s="6"/>
      <c r="Q25" s="6"/>
    </row>
    <row r="26" spans="1:19" x14ac:dyDescent="0.45">
      <c r="I26" s="6"/>
      <c r="J26" s="6"/>
      <c r="K26" s="6"/>
      <c r="L26" s="6"/>
      <c r="M26" s="6"/>
      <c r="N26" s="6"/>
      <c r="O26" s="6"/>
      <c r="P26" s="6"/>
      <c r="Q26" s="6"/>
    </row>
    <row r="27" spans="1:19" x14ac:dyDescent="0.45"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45">
      <c r="I28" s="6"/>
      <c r="J28" s="6"/>
      <c r="K28" s="6"/>
      <c r="L28" s="6"/>
      <c r="M28" s="6"/>
      <c r="N28" s="6"/>
      <c r="O28" s="6"/>
      <c r="P28" s="6"/>
      <c r="Q28" s="6"/>
    </row>
    <row r="29" spans="1:19" x14ac:dyDescent="0.45">
      <c r="I29" s="6"/>
      <c r="J29" s="6"/>
      <c r="K29" s="6"/>
      <c r="L29" s="6"/>
      <c r="M29" s="6"/>
      <c r="N29" s="6"/>
      <c r="O29" s="6"/>
      <c r="P29" s="6"/>
      <c r="Q29" s="6"/>
    </row>
    <row r="30" spans="1:19" x14ac:dyDescent="0.45">
      <c r="I30" s="6"/>
      <c r="J30" s="6"/>
      <c r="K30" s="6"/>
      <c r="L30" s="6"/>
      <c r="M30" s="6"/>
      <c r="N30" s="6"/>
      <c r="O30" s="6"/>
      <c r="P30" s="6"/>
      <c r="Q30" s="6"/>
    </row>
    <row r="31" spans="1:19" x14ac:dyDescent="0.45">
      <c r="I31" s="6"/>
      <c r="J31" s="6"/>
      <c r="K31" s="6"/>
      <c r="L31" s="6"/>
      <c r="M31" s="6"/>
      <c r="N31" s="6"/>
      <c r="O31" s="6"/>
      <c r="P31" s="6"/>
      <c r="Q31" s="6"/>
    </row>
    <row r="32" spans="1:19" x14ac:dyDescent="0.45">
      <c r="I32" s="6"/>
      <c r="J32" s="6"/>
      <c r="K32" s="6"/>
      <c r="L32" s="6"/>
      <c r="M32" s="6"/>
      <c r="N32" s="6"/>
      <c r="O32" s="6"/>
      <c r="P32" s="6"/>
      <c r="Q32" s="6"/>
    </row>
    <row r="33" spans="9:17" x14ac:dyDescent="0.45">
      <c r="I33" s="6"/>
      <c r="J33" s="6"/>
      <c r="K33" s="6"/>
      <c r="L33" s="6"/>
      <c r="M33" s="6"/>
      <c r="N33" s="6"/>
      <c r="O33" s="6"/>
      <c r="P33" s="6"/>
      <c r="Q33" s="6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74"/>
  <sheetViews>
    <sheetView rightToLeft="1" view="pageBreakPreview" zoomScaleNormal="100" zoomScaleSheetLayoutView="100" workbookViewId="0">
      <selection activeCell="Q8" sqref="Q8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0" x14ac:dyDescent="0.4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5" ht="30" x14ac:dyDescent="0.45">
      <c r="A6" s="13"/>
      <c r="B6" s="13"/>
      <c r="C6" s="13"/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K6" s="14" t="s">
        <v>55</v>
      </c>
      <c r="L6" s="14" t="s">
        <v>55</v>
      </c>
      <c r="M6" s="14" t="s">
        <v>55</v>
      </c>
      <c r="N6" s="14" t="s">
        <v>55</v>
      </c>
      <c r="O6" s="14" t="s">
        <v>55</v>
      </c>
    </row>
    <row r="7" spans="1:15" ht="30" x14ac:dyDescent="0.45">
      <c r="A7" s="14" t="s">
        <v>56</v>
      </c>
      <c r="C7" s="14" t="s">
        <v>18</v>
      </c>
      <c r="E7" s="14" t="s">
        <v>57</v>
      </c>
      <c r="G7" s="14" t="s">
        <v>58</v>
      </c>
      <c r="I7" s="14" t="s">
        <v>59</v>
      </c>
      <c r="K7" s="14" t="s">
        <v>57</v>
      </c>
      <c r="M7" s="14" t="s">
        <v>58</v>
      </c>
      <c r="O7" s="14" t="s">
        <v>59</v>
      </c>
    </row>
    <row r="8" spans="1:15" x14ac:dyDescent="0.45">
      <c r="A8" s="1" t="s">
        <v>60</v>
      </c>
      <c r="C8" s="6">
        <v>18</v>
      </c>
      <c r="D8" s="6"/>
      <c r="E8" s="6">
        <v>0</v>
      </c>
      <c r="F8" s="6"/>
      <c r="G8" s="6" t="s">
        <v>61</v>
      </c>
      <c r="H8" s="6"/>
      <c r="I8" s="6">
        <v>0</v>
      </c>
      <c r="J8" s="6"/>
      <c r="K8" s="6">
        <v>13502770265</v>
      </c>
      <c r="L8" s="6"/>
      <c r="M8" s="6" t="s">
        <v>61</v>
      </c>
      <c r="N8" s="6"/>
      <c r="O8" s="6">
        <v>13502770265</v>
      </c>
    </row>
    <row r="9" spans="1:15" x14ac:dyDescent="0.45">
      <c r="A9" s="1" t="s">
        <v>62</v>
      </c>
      <c r="C9" s="6">
        <v>15</v>
      </c>
      <c r="D9" s="6"/>
      <c r="E9" s="6">
        <v>0</v>
      </c>
      <c r="F9" s="6"/>
      <c r="G9" s="6" t="s">
        <v>61</v>
      </c>
      <c r="H9" s="6"/>
      <c r="I9" s="6">
        <v>0</v>
      </c>
      <c r="J9" s="6"/>
      <c r="K9" s="6">
        <v>688448</v>
      </c>
      <c r="L9" s="6"/>
      <c r="M9" s="6" t="s">
        <v>61</v>
      </c>
      <c r="N9" s="6"/>
      <c r="O9" s="6">
        <v>688448</v>
      </c>
    </row>
    <row r="10" spans="1:15" x14ac:dyDescent="0.45">
      <c r="A10" s="1" t="s">
        <v>63</v>
      </c>
      <c r="C10" s="6">
        <v>20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1049076624</v>
      </c>
      <c r="L10" s="6"/>
      <c r="M10" s="6">
        <v>-1008818</v>
      </c>
      <c r="N10" s="6"/>
      <c r="O10" s="6">
        <v>1050085442</v>
      </c>
    </row>
    <row r="11" spans="1:15" x14ac:dyDescent="0.45">
      <c r="A11" s="1" t="s">
        <v>63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-963358</v>
      </c>
      <c r="L11" s="6"/>
      <c r="M11" s="6">
        <v>-12418</v>
      </c>
      <c r="N11" s="6"/>
      <c r="O11" s="6">
        <v>-950940</v>
      </c>
    </row>
    <row r="12" spans="1:15" x14ac:dyDescent="0.45">
      <c r="A12" s="1" t="s">
        <v>63</v>
      </c>
      <c r="C12" s="6">
        <v>21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1440167208</v>
      </c>
      <c r="L12" s="6"/>
      <c r="M12" s="6">
        <v>-3932505</v>
      </c>
      <c r="N12" s="6"/>
      <c r="O12" s="6">
        <v>1444099713</v>
      </c>
    </row>
    <row r="13" spans="1:15" x14ac:dyDescent="0.45">
      <c r="A13" s="1" t="s">
        <v>64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36750231</v>
      </c>
      <c r="L13" s="6"/>
      <c r="M13" s="6">
        <v>0</v>
      </c>
      <c r="N13" s="6"/>
      <c r="O13" s="6">
        <v>36750231</v>
      </c>
    </row>
    <row r="14" spans="1:15" x14ac:dyDescent="0.45">
      <c r="A14" s="1" t="s">
        <v>28</v>
      </c>
      <c r="C14" s="6">
        <v>0</v>
      </c>
      <c r="D14" s="6"/>
      <c r="E14" s="6">
        <v>1235959</v>
      </c>
      <c r="F14" s="6"/>
      <c r="G14" s="6">
        <v>0</v>
      </c>
      <c r="H14" s="6"/>
      <c r="I14" s="6">
        <v>1235959</v>
      </c>
      <c r="J14" s="6"/>
      <c r="K14" s="6">
        <v>236194018</v>
      </c>
      <c r="L14" s="6"/>
      <c r="M14" s="6">
        <v>0</v>
      </c>
      <c r="N14" s="6"/>
      <c r="O14" s="6">
        <v>236194018</v>
      </c>
    </row>
    <row r="15" spans="1:15" x14ac:dyDescent="0.45">
      <c r="A15" s="1" t="s">
        <v>32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31014</v>
      </c>
      <c r="L15" s="6"/>
      <c r="M15" s="6">
        <v>0</v>
      </c>
      <c r="N15" s="6"/>
      <c r="O15" s="6">
        <v>31014</v>
      </c>
    </row>
    <row r="16" spans="1:15" x14ac:dyDescent="0.45">
      <c r="A16" s="1" t="s">
        <v>36</v>
      </c>
      <c r="C16" s="6">
        <v>0</v>
      </c>
      <c r="D16" s="6"/>
      <c r="E16" s="6">
        <v>1397</v>
      </c>
      <c r="F16" s="6"/>
      <c r="G16" s="6">
        <v>0</v>
      </c>
      <c r="H16" s="6"/>
      <c r="I16" s="6">
        <v>1397</v>
      </c>
      <c r="J16" s="6"/>
      <c r="K16" s="6">
        <v>11432</v>
      </c>
      <c r="L16" s="6"/>
      <c r="M16" s="6">
        <v>0</v>
      </c>
      <c r="N16" s="6"/>
      <c r="O16" s="6">
        <v>11432</v>
      </c>
    </row>
    <row r="17" spans="1:15" x14ac:dyDescent="0.45">
      <c r="A17" s="1" t="s">
        <v>65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58197</v>
      </c>
      <c r="L17" s="6"/>
      <c r="M17" s="6">
        <v>0</v>
      </c>
      <c r="N17" s="6"/>
      <c r="O17" s="6">
        <v>58197</v>
      </c>
    </row>
    <row r="18" spans="1:15" x14ac:dyDescent="0.45">
      <c r="A18" s="1" t="s">
        <v>38</v>
      </c>
      <c r="C18" s="6">
        <v>0</v>
      </c>
      <c r="D18" s="6"/>
      <c r="E18" s="6">
        <v>2407856</v>
      </c>
      <c r="F18" s="6"/>
      <c r="G18" s="6">
        <v>0</v>
      </c>
      <c r="H18" s="6"/>
      <c r="I18" s="6">
        <v>2407856</v>
      </c>
      <c r="J18" s="6"/>
      <c r="K18" s="6">
        <v>5179534</v>
      </c>
      <c r="L18" s="6"/>
      <c r="M18" s="6">
        <v>0</v>
      </c>
      <c r="N18" s="6"/>
      <c r="O18" s="6">
        <v>5179534</v>
      </c>
    </row>
    <row r="19" spans="1:15" x14ac:dyDescent="0.45">
      <c r="A19" s="1" t="s">
        <v>38</v>
      </c>
      <c r="C19" s="6">
        <v>23</v>
      </c>
      <c r="D19" s="6"/>
      <c r="E19" s="6">
        <v>321369840</v>
      </c>
      <c r="F19" s="6"/>
      <c r="G19" s="6">
        <v>204155</v>
      </c>
      <c r="H19" s="6"/>
      <c r="I19" s="6">
        <v>321165685</v>
      </c>
      <c r="J19" s="6"/>
      <c r="K19" s="6">
        <v>15482766919</v>
      </c>
      <c r="L19" s="6"/>
      <c r="M19" s="6">
        <v>1341592</v>
      </c>
      <c r="N19" s="6"/>
      <c r="O19" s="6">
        <v>15481425327</v>
      </c>
    </row>
    <row r="20" spans="1:15" x14ac:dyDescent="0.45">
      <c r="A20" s="1" t="s">
        <v>38</v>
      </c>
      <c r="C20" s="6">
        <v>23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19991095804</v>
      </c>
      <c r="L20" s="6"/>
      <c r="M20" s="6">
        <v>0</v>
      </c>
      <c r="N20" s="6"/>
      <c r="O20" s="6">
        <v>19991095804</v>
      </c>
    </row>
    <row r="21" spans="1:15" x14ac:dyDescent="0.45">
      <c r="A21" s="1" t="s">
        <v>38</v>
      </c>
      <c r="C21" s="6">
        <v>23</v>
      </c>
      <c r="D21" s="6"/>
      <c r="E21" s="6">
        <v>94520520</v>
      </c>
      <c r="F21" s="6"/>
      <c r="G21" s="6">
        <v>154570</v>
      </c>
      <c r="H21" s="6"/>
      <c r="I21" s="6">
        <v>94365950</v>
      </c>
      <c r="J21" s="6"/>
      <c r="K21" s="6">
        <v>5982054904</v>
      </c>
      <c r="L21" s="6"/>
      <c r="M21" s="6">
        <v>203148</v>
      </c>
      <c r="N21" s="6"/>
      <c r="O21" s="6">
        <v>5981851756</v>
      </c>
    </row>
    <row r="22" spans="1:15" x14ac:dyDescent="0.45">
      <c r="A22" s="1" t="s">
        <v>43</v>
      </c>
      <c r="C22" s="6">
        <v>0</v>
      </c>
      <c r="D22" s="6"/>
      <c r="E22" s="6">
        <v>8896</v>
      </c>
      <c r="F22" s="6"/>
      <c r="G22" s="6">
        <v>0</v>
      </c>
      <c r="H22" s="6"/>
      <c r="I22" s="6">
        <v>8896</v>
      </c>
      <c r="J22" s="6"/>
      <c r="K22" s="6">
        <v>11235555</v>
      </c>
      <c r="L22" s="6"/>
      <c r="M22" s="6">
        <v>0</v>
      </c>
      <c r="N22" s="6"/>
      <c r="O22" s="6">
        <v>11235555</v>
      </c>
    </row>
    <row r="23" spans="1:15" x14ac:dyDescent="0.45">
      <c r="A23" s="1" t="s">
        <v>43</v>
      </c>
      <c r="C23" s="6">
        <v>22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2772602832</v>
      </c>
      <c r="L23" s="6"/>
      <c r="M23" s="6">
        <v>-6103358</v>
      </c>
      <c r="N23" s="6"/>
      <c r="O23" s="6">
        <v>2778706190</v>
      </c>
    </row>
    <row r="24" spans="1:15" x14ac:dyDescent="0.45">
      <c r="A24" s="1" t="s">
        <v>43</v>
      </c>
      <c r="C24" s="6">
        <v>23</v>
      </c>
      <c r="D24" s="6"/>
      <c r="E24" s="6">
        <v>338572590</v>
      </c>
      <c r="F24" s="6"/>
      <c r="G24" s="6">
        <v>-112649</v>
      </c>
      <c r="H24" s="6"/>
      <c r="I24" s="6">
        <v>338685239</v>
      </c>
      <c r="J24" s="6"/>
      <c r="K24" s="6">
        <v>4543451472</v>
      </c>
      <c r="L24" s="6"/>
      <c r="M24" s="6">
        <v>1577091</v>
      </c>
      <c r="N24" s="6"/>
      <c r="O24" s="6">
        <v>4541874381</v>
      </c>
    </row>
    <row r="25" spans="1:15" x14ac:dyDescent="0.45">
      <c r="A25" s="1" t="s">
        <v>43</v>
      </c>
      <c r="C25" s="6">
        <v>23</v>
      </c>
      <c r="D25" s="6"/>
      <c r="E25" s="6">
        <v>970291230</v>
      </c>
      <c r="F25" s="6"/>
      <c r="G25" s="6">
        <v>-302846</v>
      </c>
      <c r="H25" s="6"/>
      <c r="I25" s="6">
        <v>970594076</v>
      </c>
      <c r="J25" s="6"/>
      <c r="K25" s="6">
        <v>20880911492</v>
      </c>
      <c r="L25" s="6"/>
      <c r="M25" s="6">
        <v>4542685</v>
      </c>
      <c r="N25" s="6"/>
      <c r="O25" s="6">
        <v>20876368807</v>
      </c>
    </row>
    <row r="26" spans="1:15" x14ac:dyDescent="0.45">
      <c r="A26" s="1" t="s">
        <v>50</v>
      </c>
      <c r="C26" s="6">
        <v>0</v>
      </c>
      <c r="D26" s="6"/>
      <c r="E26" s="6">
        <v>42662</v>
      </c>
      <c r="F26" s="6"/>
      <c r="G26" s="6">
        <v>0</v>
      </c>
      <c r="H26" s="6"/>
      <c r="I26" s="6">
        <v>42662</v>
      </c>
      <c r="J26" s="6"/>
      <c r="K26" s="6">
        <v>208941</v>
      </c>
      <c r="L26" s="6"/>
      <c r="M26" s="6">
        <v>0</v>
      </c>
      <c r="N26" s="6"/>
      <c r="O26" s="6">
        <v>208941</v>
      </c>
    </row>
    <row r="27" spans="1:15" ht="19.5" thickBot="1" x14ac:dyDescent="0.5">
      <c r="C27" s="6"/>
      <c r="D27" s="6"/>
      <c r="E27" s="7">
        <f>SUM(E8:E26)</f>
        <v>1728450950</v>
      </c>
      <c r="F27" s="6"/>
      <c r="G27" s="7">
        <f>SUM(G10:G26)</f>
        <v>-56770</v>
      </c>
      <c r="H27" s="6"/>
      <c r="I27" s="7">
        <f>SUM(I8:I26)</f>
        <v>1728507720</v>
      </c>
      <c r="J27" s="6"/>
      <c r="K27" s="7">
        <f>SUM(K8:K26)</f>
        <v>85934291532</v>
      </c>
      <c r="L27" s="6"/>
      <c r="M27" s="7">
        <f>SUM(M10:M26)</f>
        <v>-3392583</v>
      </c>
      <c r="N27" s="6"/>
      <c r="O27" s="7">
        <f>SUM(O8:O26)</f>
        <v>85937684115</v>
      </c>
    </row>
    <row r="28" spans="1:15" ht="19.5" thickTop="1" x14ac:dyDescent="0.45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4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4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4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4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3:15" x14ac:dyDescent="0.4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3:15" x14ac:dyDescent="0.4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3:15" x14ac:dyDescent="0.4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3:15" x14ac:dyDescent="0.4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3:15" x14ac:dyDescent="0.4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3:15" x14ac:dyDescent="0.4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3:15" x14ac:dyDescent="0.4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3:15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3:15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3:15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3:15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3:15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3:15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3:15" x14ac:dyDescent="0.4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3:15" x14ac:dyDescent="0.4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3:15" x14ac:dyDescent="0.4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3:15" x14ac:dyDescent="0.4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3:15" x14ac:dyDescent="0.4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3:15" x14ac:dyDescent="0.4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3:15" x14ac:dyDescent="0.4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3:15" x14ac:dyDescent="0.4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3:15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3:15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3:15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3:15" x14ac:dyDescent="0.4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3:15" x14ac:dyDescent="0.4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3:15" x14ac:dyDescent="0.4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3:15" x14ac:dyDescent="0.4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3:15" x14ac:dyDescent="0.4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3:15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3:15" x14ac:dyDescent="0.4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3:15" x14ac:dyDescent="0.4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3:15" x14ac:dyDescent="0.4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3:15" x14ac:dyDescent="0.4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3:15" x14ac:dyDescent="0.4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3:15" x14ac:dyDescent="0.45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3:15" x14ac:dyDescent="0.4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3:15" x14ac:dyDescent="0.4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3:15" x14ac:dyDescent="0.4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3:15" x14ac:dyDescent="0.4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3:15" x14ac:dyDescent="0.4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3:15" x14ac:dyDescent="0.4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</sheetData>
  <mergeCells count="14">
    <mergeCell ref="A2:O2"/>
    <mergeCell ref="A3:O3"/>
    <mergeCell ref="A4:O4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view="pageBreakPreview" zoomScale="85" zoomScaleNormal="80" zoomScaleSheetLayoutView="85" workbookViewId="0">
      <selection activeCell="I23" sqref="I23"/>
    </sheetView>
  </sheetViews>
  <sheetFormatPr defaultRowHeight="18.75" x14ac:dyDescent="0.45"/>
  <cols>
    <col min="1" max="1" width="15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28515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3</v>
      </c>
      <c r="C6" s="14" t="s">
        <v>66</v>
      </c>
      <c r="D6" s="14" t="s">
        <v>66</v>
      </c>
      <c r="E6" s="14" t="s">
        <v>66</v>
      </c>
      <c r="F6" s="14" t="s">
        <v>66</v>
      </c>
      <c r="G6" s="14" t="s">
        <v>66</v>
      </c>
      <c r="I6" s="14" t="s">
        <v>54</v>
      </c>
      <c r="J6" s="14" t="s">
        <v>54</v>
      </c>
      <c r="K6" s="14" t="s">
        <v>54</v>
      </c>
      <c r="L6" s="14" t="s">
        <v>54</v>
      </c>
      <c r="M6" s="14" t="s">
        <v>54</v>
      </c>
      <c r="O6" s="14" t="s">
        <v>55</v>
      </c>
      <c r="P6" s="14" t="s">
        <v>55</v>
      </c>
      <c r="Q6" s="14" t="s">
        <v>55</v>
      </c>
      <c r="R6" s="14" t="s">
        <v>55</v>
      </c>
      <c r="S6" s="14" t="s">
        <v>55</v>
      </c>
    </row>
    <row r="7" spans="1:19" ht="30" x14ac:dyDescent="0.45">
      <c r="A7" s="14" t="s">
        <v>3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58</v>
      </c>
      <c r="M7" s="14" t="s">
        <v>71</v>
      </c>
      <c r="O7" s="14" t="s">
        <v>70</v>
      </c>
      <c r="Q7" s="14" t="s">
        <v>58</v>
      </c>
      <c r="S7" s="15" t="s">
        <v>71</v>
      </c>
    </row>
    <row r="8" spans="1:19" x14ac:dyDescent="0.45">
      <c r="A8" s="1" t="s">
        <v>72</v>
      </c>
      <c r="C8" s="1" t="s">
        <v>73</v>
      </c>
      <c r="E8" s="6">
        <v>5100000</v>
      </c>
      <c r="F8" s="6"/>
      <c r="G8" s="6">
        <v>63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321300000</v>
      </c>
      <c r="P8" s="6"/>
      <c r="Q8" s="6">
        <v>0</v>
      </c>
      <c r="R8" s="6"/>
      <c r="S8" s="6">
        <v>321300000</v>
      </c>
    </row>
    <row r="9" spans="1:19" x14ac:dyDescent="0.45">
      <c r="A9" s="1" t="s">
        <v>74</v>
      </c>
      <c r="C9" s="1" t="s">
        <v>73</v>
      </c>
      <c r="E9" s="6">
        <v>3796964</v>
      </c>
      <c r="F9" s="6"/>
      <c r="G9" s="6">
        <v>650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2468026600</v>
      </c>
      <c r="P9" s="6"/>
      <c r="Q9" s="6">
        <v>0</v>
      </c>
      <c r="R9" s="6"/>
      <c r="S9" s="6">
        <v>2468026600</v>
      </c>
    </row>
    <row r="10" spans="1:19" ht="19.5" thickBot="1" x14ac:dyDescent="0.5">
      <c r="E10" s="6"/>
      <c r="F10" s="6"/>
      <c r="G10" s="6"/>
      <c r="H10" s="6"/>
      <c r="I10" s="7">
        <f>SUM(I8:I9)</f>
        <v>0</v>
      </c>
      <c r="J10" s="6"/>
      <c r="K10" s="7">
        <f>SUM(K8:K9)</f>
        <v>0</v>
      </c>
      <c r="L10" s="6"/>
      <c r="M10" s="7">
        <f>SUM(M8:M9)</f>
        <v>0</v>
      </c>
      <c r="N10" s="6"/>
      <c r="O10" s="7">
        <f>SUM(O8:O9)</f>
        <v>2789326600</v>
      </c>
      <c r="P10" s="6"/>
      <c r="Q10" s="7">
        <f>SUM(Q8:Q9)</f>
        <v>0</v>
      </c>
      <c r="R10" s="6"/>
      <c r="S10" s="7">
        <f>SUM(S8:S9)</f>
        <v>2789326600</v>
      </c>
    </row>
    <row r="11" spans="1:19" ht="19.5" thickTop="1" x14ac:dyDescent="0.45"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x14ac:dyDescent="0.45"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45"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"/>
  <sheetViews>
    <sheetView rightToLeft="1" view="pageBreakPreview" zoomScaleNormal="100" zoomScaleSheetLayoutView="100" workbookViewId="0">
      <selection activeCell="A30" sqref="A3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9.140625" style="1" bestFit="1" customWidth="1"/>
    <col min="10" max="10" width="1" style="1" customWidth="1"/>
    <col min="11" max="11" width="9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K6" s="14" t="s">
        <v>55</v>
      </c>
      <c r="L6" s="14" t="s">
        <v>55</v>
      </c>
      <c r="M6" s="14" t="s">
        <v>55</v>
      </c>
      <c r="N6" s="14" t="s">
        <v>55</v>
      </c>
      <c r="O6" s="14" t="s">
        <v>55</v>
      </c>
      <c r="P6" s="14" t="s">
        <v>55</v>
      </c>
      <c r="Q6" s="14" t="s">
        <v>55</v>
      </c>
    </row>
    <row r="7" spans="1:17" ht="30" x14ac:dyDescent="0.45">
      <c r="A7" s="14" t="s">
        <v>3</v>
      </c>
      <c r="C7" s="14" t="s">
        <v>7</v>
      </c>
      <c r="E7" s="14" t="s">
        <v>75</v>
      </c>
      <c r="G7" s="14" t="s">
        <v>76</v>
      </c>
      <c r="I7" s="14" t="s">
        <v>77</v>
      </c>
      <c r="K7" s="14" t="s">
        <v>7</v>
      </c>
      <c r="M7" s="14" t="s">
        <v>75</v>
      </c>
      <c r="O7" s="14" t="s">
        <v>76</v>
      </c>
      <c r="Q7" s="14" t="s">
        <v>77</v>
      </c>
    </row>
    <row r="8" spans="1:17" x14ac:dyDescent="0.45">
      <c r="A8" s="1" t="s">
        <v>15</v>
      </c>
      <c r="C8" s="6">
        <v>264000</v>
      </c>
      <c r="D8" s="6"/>
      <c r="E8" s="6">
        <v>717182400000</v>
      </c>
      <c r="F8" s="6"/>
      <c r="G8" s="6">
        <v>738279691380</v>
      </c>
      <c r="H8" s="6"/>
      <c r="I8" s="6">
        <v>-21097291380</v>
      </c>
      <c r="J8" s="6"/>
      <c r="K8" s="6">
        <v>264000</v>
      </c>
      <c r="L8" s="6"/>
      <c r="M8" s="6">
        <v>717182400000</v>
      </c>
      <c r="N8" s="6"/>
      <c r="O8" s="6">
        <v>797280000000</v>
      </c>
      <c r="P8" s="6"/>
      <c r="Q8" s="6">
        <v>-80097600000</v>
      </c>
    </row>
    <row r="9" spans="1:17" x14ac:dyDescent="0.45">
      <c r="A9" s="1" t="s">
        <v>16</v>
      </c>
      <c r="C9" s="6">
        <v>387000</v>
      </c>
      <c r="D9" s="6"/>
      <c r="E9" s="6">
        <v>1049662180125</v>
      </c>
      <c r="F9" s="6"/>
      <c r="G9" s="6">
        <v>1084950727233</v>
      </c>
      <c r="H9" s="6"/>
      <c r="I9" s="6">
        <v>-35288547108</v>
      </c>
      <c r="J9" s="6"/>
      <c r="K9" s="6">
        <v>387000</v>
      </c>
      <c r="L9" s="6"/>
      <c r="M9" s="6">
        <v>1049662180125</v>
      </c>
      <c r="N9" s="6"/>
      <c r="O9" s="6">
        <v>718687168995</v>
      </c>
      <c r="P9" s="6"/>
      <c r="Q9" s="6">
        <v>330975011130</v>
      </c>
    </row>
    <row r="10" spans="1:17" x14ac:dyDescent="0.45">
      <c r="A10" s="1" t="s">
        <v>78</v>
      </c>
      <c r="C10" s="6">
        <v>142572</v>
      </c>
      <c r="D10" s="6"/>
      <c r="E10" s="6">
        <v>438067867776</v>
      </c>
      <c r="F10" s="6"/>
      <c r="G10" s="6">
        <v>435974244719</v>
      </c>
      <c r="H10" s="6"/>
      <c r="I10" s="6">
        <v>2093623057</v>
      </c>
      <c r="J10" s="6"/>
      <c r="K10" s="6">
        <v>142572</v>
      </c>
      <c r="L10" s="6"/>
      <c r="M10" s="6">
        <v>438067867776</v>
      </c>
      <c r="N10" s="6"/>
      <c r="O10" s="6">
        <v>485998287520</v>
      </c>
      <c r="P10" s="6"/>
      <c r="Q10" s="6">
        <v>-47930419744</v>
      </c>
    </row>
    <row r="11" spans="1:17" ht="19.5" thickBot="1" x14ac:dyDescent="0.5">
      <c r="C11" s="7">
        <f>SUM(C8:C10)</f>
        <v>793572</v>
      </c>
      <c r="D11" s="6"/>
      <c r="E11" s="7">
        <f>SUM(E8:E10)</f>
        <v>2204912447901</v>
      </c>
      <c r="F11" s="6"/>
      <c r="G11" s="7">
        <f>SUM(G8:G10)</f>
        <v>2259204663332</v>
      </c>
      <c r="H11" s="6"/>
      <c r="I11" s="7">
        <f>SUM(I8:I10)</f>
        <v>-54292215431</v>
      </c>
      <c r="J11" s="6"/>
      <c r="K11" s="7">
        <f>SUM(K8:K10)</f>
        <v>793572</v>
      </c>
      <c r="L11" s="6"/>
      <c r="M11" s="7">
        <f>SUM(M8:M10)</f>
        <v>2204912447901</v>
      </c>
      <c r="N11" s="6"/>
      <c r="O11" s="7">
        <f>SUM(O8:O10)</f>
        <v>2001965456515</v>
      </c>
      <c r="P11" s="6"/>
      <c r="Q11" s="7">
        <f>SUM(Q8:Q10)</f>
        <v>202946991386</v>
      </c>
    </row>
    <row r="12" spans="1:17" ht="19.5" thickTop="1" x14ac:dyDescent="0.4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4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4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4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4"/>
  <sheetViews>
    <sheetView rightToLeft="1" tabSelected="1" view="pageBreakPreview" topLeftCell="A7" zoomScaleNormal="100" zoomScaleSheetLayoutView="100" workbookViewId="0">
      <selection activeCell="Q29" sqref="Q29:Q30"/>
    </sheetView>
  </sheetViews>
  <sheetFormatPr defaultRowHeight="18.75" x14ac:dyDescent="0.45"/>
  <cols>
    <col min="1" max="1" width="27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22.7109375" style="1" bestFit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K6" s="14" t="s">
        <v>55</v>
      </c>
      <c r="L6" s="14" t="s">
        <v>55</v>
      </c>
      <c r="M6" s="14" t="s">
        <v>55</v>
      </c>
      <c r="N6" s="14" t="s">
        <v>55</v>
      </c>
      <c r="O6" s="14" t="s">
        <v>55</v>
      </c>
      <c r="P6" s="14" t="s">
        <v>55</v>
      </c>
      <c r="Q6" s="14" t="s">
        <v>55</v>
      </c>
    </row>
    <row r="7" spans="1:17" ht="30" x14ac:dyDescent="0.45">
      <c r="A7" s="14" t="s">
        <v>3</v>
      </c>
      <c r="C7" s="14" t="s">
        <v>7</v>
      </c>
      <c r="E7" s="14" t="s">
        <v>75</v>
      </c>
      <c r="G7" s="14" t="s">
        <v>76</v>
      </c>
      <c r="I7" s="14" t="s">
        <v>79</v>
      </c>
      <c r="K7" s="14" t="s">
        <v>7</v>
      </c>
      <c r="M7" s="14" t="s">
        <v>75</v>
      </c>
      <c r="O7" s="14" t="s">
        <v>76</v>
      </c>
      <c r="Q7" s="14" t="s">
        <v>79</v>
      </c>
    </row>
    <row r="8" spans="1:17" x14ac:dyDescent="0.45">
      <c r="A8" s="1" t="s">
        <v>80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6">
        <v>5000000</v>
      </c>
      <c r="L8" s="6"/>
      <c r="M8" s="6">
        <v>55148900921</v>
      </c>
      <c r="N8" s="6"/>
      <c r="O8" s="6">
        <v>54623047500</v>
      </c>
      <c r="P8" s="6"/>
      <c r="Q8" s="6">
        <v>525853421</v>
      </c>
    </row>
    <row r="9" spans="1:17" x14ac:dyDescent="0.45">
      <c r="A9" s="1" t="s">
        <v>81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1500000</v>
      </c>
      <c r="L9" s="6"/>
      <c r="M9" s="6">
        <v>25045882828</v>
      </c>
      <c r="N9" s="6"/>
      <c r="O9" s="6">
        <v>28062031500</v>
      </c>
      <c r="P9" s="6"/>
      <c r="Q9" s="6">
        <v>-3016148672</v>
      </c>
    </row>
    <row r="10" spans="1:17" x14ac:dyDescent="0.45">
      <c r="A10" s="1" t="s">
        <v>72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5100000</v>
      </c>
      <c r="L10" s="6"/>
      <c r="M10" s="6">
        <v>16653816770</v>
      </c>
      <c r="N10" s="6"/>
      <c r="O10" s="6">
        <v>17713374570</v>
      </c>
      <c r="P10" s="6"/>
      <c r="Q10" s="6">
        <v>-1059557800</v>
      </c>
    </row>
    <row r="11" spans="1:17" x14ac:dyDescent="0.45">
      <c r="A11" s="1" t="s">
        <v>82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38137</v>
      </c>
      <c r="L11" s="6"/>
      <c r="M11" s="6">
        <v>26734037</v>
      </c>
      <c r="N11" s="6"/>
      <c r="O11" s="6">
        <v>26537059</v>
      </c>
      <c r="P11" s="6"/>
      <c r="Q11" s="6">
        <v>196978</v>
      </c>
    </row>
    <row r="12" spans="1:17" x14ac:dyDescent="0.45">
      <c r="A12" s="1" t="s">
        <v>83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108053</v>
      </c>
      <c r="L12" s="6"/>
      <c r="M12" s="6">
        <v>54026500</v>
      </c>
      <c r="N12" s="6"/>
      <c r="O12" s="6">
        <v>53705042</v>
      </c>
      <c r="P12" s="6"/>
      <c r="Q12" s="6">
        <v>321458</v>
      </c>
    </row>
    <row r="13" spans="1:17" x14ac:dyDescent="0.45">
      <c r="A13" s="1" t="s">
        <v>84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38137</v>
      </c>
      <c r="L13" s="6"/>
      <c r="M13" s="6">
        <v>78357035</v>
      </c>
      <c r="N13" s="6"/>
      <c r="O13" s="6">
        <v>26734037</v>
      </c>
      <c r="P13" s="6"/>
      <c r="Q13" s="6">
        <v>51622998</v>
      </c>
    </row>
    <row r="14" spans="1:17" x14ac:dyDescent="0.45">
      <c r="A14" s="1" t="s">
        <v>83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108053</v>
      </c>
      <c r="L14" s="6"/>
      <c r="M14" s="6">
        <v>238750296</v>
      </c>
      <c r="N14" s="6"/>
      <c r="O14" s="6">
        <v>54026500</v>
      </c>
      <c r="P14" s="6"/>
      <c r="Q14" s="6">
        <v>184723796</v>
      </c>
    </row>
    <row r="15" spans="1:17" x14ac:dyDescent="0.45">
      <c r="A15" s="1" t="s">
        <v>85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300000</v>
      </c>
      <c r="L15" s="6"/>
      <c r="M15" s="6">
        <v>5819752834</v>
      </c>
      <c r="N15" s="6"/>
      <c r="O15" s="6">
        <v>6826141350</v>
      </c>
      <c r="P15" s="6"/>
      <c r="Q15" s="6">
        <v>-1006388516</v>
      </c>
    </row>
    <row r="16" spans="1:17" x14ac:dyDescent="0.45">
      <c r="A16" s="1" t="s">
        <v>74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3796964</v>
      </c>
      <c r="L16" s="6"/>
      <c r="M16" s="6">
        <v>24791720673</v>
      </c>
      <c r="N16" s="6"/>
      <c r="O16" s="6">
        <v>26571579332</v>
      </c>
      <c r="P16" s="6"/>
      <c r="Q16" s="6">
        <v>-1779858659</v>
      </c>
    </row>
    <row r="17" spans="1:19" x14ac:dyDescent="0.45">
      <c r="A17" s="1" t="s">
        <v>86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749943</v>
      </c>
      <c r="L17" s="6"/>
      <c r="M17" s="6">
        <v>3304173027</v>
      </c>
      <c r="N17" s="6"/>
      <c r="O17" s="6">
        <v>4250504877</v>
      </c>
      <c r="P17" s="6"/>
      <c r="Q17" s="6">
        <v>-946331850</v>
      </c>
    </row>
    <row r="18" spans="1:19" x14ac:dyDescent="0.45">
      <c r="A18" s="1" t="s">
        <v>87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1249992</v>
      </c>
      <c r="L18" s="6"/>
      <c r="M18" s="6">
        <v>19625752926</v>
      </c>
      <c r="N18" s="6"/>
      <c r="O18" s="6">
        <v>21173129491</v>
      </c>
      <c r="P18" s="6"/>
      <c r="Q18" s="6">
        <v>-1547376565</v>
      </c>
    </row>
    <row r="19" spans="1:19" x14ac:dyDescent="0.45">
      <c r="A19" s="1" t="s">
        <v>15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5100</v>
      </c>
      <c r="L19" s="6"/>
      <c r="M19" s="6">
        <v>12005851330</v>
      </c>
      <c r="N19" s="6"/>
      <c r="O19" s="6">
        <v>8971900872</v>
      </c>
      <c r="P19" s="6"/>
      <c r="Q19" s="6">
        <v>3033950458</v>
      </c>
    </row>
    <row r="20" spans="1:19" x14ac:dyDescent="0.45">
      <c r="A20" s="1" t="s">
        <v>16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36700</v>
      </c>
      <c r="L20" s="6"/>
      <c r="M20" s="6">
        <v>116700617534</v>
      </c>
      <c r="N20" s="6"/>
      <c r="O20" s="6">
        <v>67225249984</v>
      </c>
      <c r="P20" s="6"/>
      <c r="Q20" s="6">
        <v>49475367550</v>
      </c>
    </row>
    <row r="21" spans="1:19" x14ac:dyDescent="0.45">
      <c r="A21" s="1" t="s">
        <v>88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2125000</v>
      </c>
      <c r="L21" s="6"/>
      <c r="M21" s="6">
        <v>29530740533</v>
      </c>
      <c r="N21" s="6"/>
      <c r="O21" s="6">
        <v>29509616812</v>
      </c>
      <c r="P21" s="6"/>
      <c r="Q21" s="6">
        <v>21123721</v>
      </c>
    </row>
    <row r="22" spans="1:19" x14ac:dyDescent="0.45">
      <c r="A22" s="1" t="s">
        <v>89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2860000</v>
      </c>
      <c r="L22" s="6"/>
      <c r="M22" s="6">
        <v>10798214870</v>
      </c>
      <c r="N22" s="6"/>
      <c r="O22" s="6">
        <v>12449422557</v>
      </c>
      <c r="P22" s="6"/>
      <c r="Q22" s="6">
        <v>-1651207687</v>
      </c>
      <c r="S22" s="12"/>
    </row>
    <row r="23" spans="1:19" x14ac:dyDescent="0.45">
      <c r="A23" s="1" t="s">
        <v>90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302300</v>
      </c>
      <c r="L23" s="6"/>
      <c r="M23" s="6">
        <v>903051600580</v>
      </c>
      <c r="N23" s="6"/>
      <c r="O23" s="6">
        <v>736816164367</v>
      </c>
      <c r="P23" s="6"/>
      <c r="Q23" s="6">
        <v>166235436213</v>
      </c>
      <c r="S23" s="12"/>
    </row>
    <row r="24" spans="1:19" x14ac:dyDescent="0.45">
      <c r="A24" s="1" t="s">
        <v>60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82900</v>
      </c>
      <c r="L24" s="6"/>
      <c r="M24" s="6">
        <v>82884974375</v>
      </c>
      <c r="N24" s="6"/>
      <c r="O24" s="6">
        <f>M24+Q24</f>
        <v>84879399518</v>
      </c>
      <c r="P24" s="6"/>
      <c r="Q24" s="6">
        <f>1979399518+15025625</f>
        <v>1994425143</v>
      </c>
      <c r="S24" s="10"/>
    </row>
    <row r="25" spans="1:19" x14ac:dyDescent="0.45">
      <c r="A25" s="1" t="s">
        <v>91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43499</v>
      </c>
      <c r="L25" s="6"/>
      <c r="M25" s="6">
        <v>43499000000</v>
      </c>
      <c r="N25" s="6"/>
      <c r="O25" s="6">
        <v>43333677967</v>
      </c>
      <c r="P25" s="6"/>
      <c r="Q25" s="6">
        <f>165322033</f>
        <v>165322033</v>
      </c>
      <c r="S25" s="10"/>
    </row>
    <row r="26" spans="1:19" x14ac:dyDescent="0.45">
      <c r="A26" s="1" t="s">
        <v>92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36000</v>
      </c>
      <c r="L26" s="6"/>
      <c r="M26" s="6">
        <v>28483311056</v>
      </c>
      <c r="N26" s="6"/>
      <c r="O26" s="6">
        <v>27523599627</v>
      </c>
      <c r="P26" s="6"/>
      <c r="Q26" s="6">
        <f>959711429+5164472</f>
        <v>964875901</v>
      </c>
      <c r="S26" s="10"/>
    </row>
    <row r="27" spans="1:19" x14ac:dyDescent="0.45">
      <c r="A27" s="1" t="s">
        <v>93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40933</v>
      </c>
      <c r="L27" s="6"/>
      <c r="M27" s="6">
        <v>40933000000</v>
      </c>
      <c r="N27" s="6"/>
      <c r="O27" s="6">
        <v>39880750814</v>
      </c>
      <c r="P27" s="6"/>
      <c r="Q27" s="6">
        <v>1052249186</v>
      </c>
      <c r="S27" s="12"/>
    </row>
    <row r="28" spans="1:19" ht="19.5" thickBot="1" x14ac:dyDescent="0.5">
      <c r="C28" s="7">
        <f>SUM(C8:C27)</f>
        <v>0</v>
      </c>
      <c r="D28" s="6"/>
      <c r="E28" s="7">
        <f>SUM(E8:E27)</f>
        <v>0</v>
      </c>
      <c r="F28" s="6"/>
      <c r="G28" s="7">
        <f>SUM(G8:G27)</f>
        <v>0</v>
      </c>
      <c r="H28" s="6"/>
      <c r="I28" s="7">
        <f>SUM(I8:I27)</f>
        <v>0</v>
      </c>
      <c r="J28" s="6"/>
      <c r="K28" s="7">
        <f>SUM(K8:K27)</f>
        <v>23521711</v>
      </c>
      <c r="L28" s="6"/>
      <c r="M28" s="7">
        <f>SUM(M8:M27)</f>
        <v>1418675178125</v>
      </c>
      <c r="N28" s="6"/>
      <c r="O28" s="7">
        <f>SUM(O8:O27)</f>
        <v>1209970593776</v>
      </c>
      <c r="P28" s="6"/>
      <c r="Q28" s="7">
        <f>SUM(Q8:Q27)</f>
        <v>212698599107</v>
      </c>
      <c r="S28" s="12"/>
    </row>
    <row r="29" spans="1:19" ht="19.5" thickTop="1" x14ac:dyDescent="0.4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S29" s="12"/>
    </row>
    <row r="30" spans="1:19" x14ac:dyDescent="0.4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9" x14ac:dyDescent="0.4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9" x14ac:dyDescent="0.45">
      <c r="C32" s="6"/>
      <c r="D32" s="6"/>
      <c r="E32" s="6"/>
      <c r="F32" s="6"/>
      <c r="G32" s="6"/>
      <c r="H32" s="6"/>
      <c r="I32" s="6"/>
      <c r="J32" s="6"/>
      <c r="K32" s="6"/>
      <c r="L32" s="6"/>
      <c r="N32" s="6"/>
      <c r="O32" s="6"/>
      <c r="P32" s="6"/>
      <c r="Q32" s="6"/>
    </row>
    <row r="33" spans="3:17" x14ac:dyDescent="0.4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3:17" x14ac:dyDescent="0.4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3:17" x14ac:dyDescent="0.4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3:17" x14ac:dyDescent="0.4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3:17" x14ac:dyDescent="0.4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>
        <f>960897444+441582772</f>
        <v>1402480216</v>
      </c>
    </row>
    <row r="38" spans="3:17" x14ac:dyDescent="0.4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3:17" x14ac:dyDescent="0.4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3:17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3:17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3:17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3:17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3:17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4"/>
  <sheetViews>
    <sheetView rightToLeft="1" view="pageBreakPreview" zoomScale="70" zoomScaleNormal="100" zoomScaleSheetLayoutView="70" workbookViewId="0">
      <selection activeCell="I11" sqref="A11:I12"/>
    </sheetView>
  </sheetViews>
  <sheetFormatPr defaultRowHeight="18.75" x14ac:dyDescent="0.45"/>
  <cols>
    <col min="1" max="1" width="24.7109375" style="1" bestFit="1" customWidth="1"/>
    <col min="2" max="2" width="1" style="1" customWidth="1"/>
    <col min="3" max="3" width="18.140625" style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3" t="s">
        <v>3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J6" s="14" t="s">
        <v>54</v>
      </c>
      <c r="K6" s="14" t="s">
        <v>54</v>
      </c>
      <c r="M6" s="14" t="s">
        <v>55</v>
      </c>
      <c r="N6" s="14" t="s">
        <v>55</v>
      </c>
      <c r="O6" s="14" t="s">
        <v>55</v>
      </c>
      <c r="P6" s="14" t="s">
        <v>55</v>
      </c>
      <c r="Q6" s="14" t="s">
        <v>55</v>
      </c>
      <c r="R6" s="14" t="s">
        <v>55</v>
      </c>
      <c r="S6" s="14" t="s">
        <v>55</v>
      </c>
      <c r="T6" s="14" t="s">
        <v>55</v>
      </c>
      <c r="U6" s="14" t="s">
        <v>55</v>
      </c>
    </row>
    <row r="7" spans="1:21" ht="30" x14ac:dyDescent="0.45">
      <c r="A7" s="14" t="s">
        <v>3</v>
      </c>
      <c r="C7" s="14" t="s">
        <v>94</v>
      </c>
      <c r="E7" s="14" t="s">
        <v>95</v>
      </c>
      <c r="G7" s="14" t="s">
        <v>96</v>
      </c>
      <c r="I7" s="14" t="s">
        <v>25</v>
      </c>
      <c r="K7" s="14" t="s">
        <v>97</v>
      </c>
      <c r="M7" s="14" t="s">
        <v>94</v>
      </c>
      <c r="O7" s="14" t="s">
        <v>95</v>
      </c>
      <c r="Q7" s="14" t="s">
        <v>96</v>
      </c>
      <c r="S7" s="14" t="s">
        <v>25</v>
      </c>
      <c r="U7" s="14" t="s">
        <v>97</v>
      </c>
    </row>
    <row r="8" spans="1:21" x14ac:dyDescent="0.45">
      <c r="A8" s="1" t="s">
        <v>80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K8" s="5">
        <v>0</v>
      </c>
      <c r="M8" s="6">
        <v>0</v>
      </c>
      <c r="N8" s="6"/>
      <c r="O8" s="6">
        <v>0</v>
      </c>
      <c r="P8" s="6"/>
      <c r="Q8" s="6">
        <v>525853421</v>
      </c>
      <c r="R8" s="6"/>
      <c r="S8" s="6">
        <v>525853421</v>
      </c>
      <c r="U8" s="5">
        <v>1E-3</v>
      </c>
    </row>
    <row r="9" spans="1:21" x14ac:dyDescent="0.45">
      <c r="A9" s="1" t="s">
        <v>81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K9" s="5">
        <v>0</v>
      </c>
      <c r="M9" s="6">
        <v>0</v>
      </c>
      <c r="N9" s="6"/>
      <c r="O9" s="6">
        <v>0</v>
      </c>
      <c r="P9" s="6"/>
      <c r="Q9" s="6">
        <v>-3016148672</v>
      </c>
      <c r="R9" s="6"/>
      <c r="S9" s="6">
        <v>-3016148672</v>
      </c>
      <c r="U9" s="5">
        <v>-6.0000000000000001E-3</v>
      </c>
    </row>
    <row r="10" spans="1:21" x14ac:dyDescent="0.45">
      <c r="A10" s="1" t="s">
        <v>72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K10" s="5">
        <v>0</v>
      </c>
      <c r="M10" s="6">
        <v>321300000</v>
      </c>
      <c r="N10" s="6"/>
      <c r="O10" s="6">
        <v>0</v>
      </c>
      <c r="P10" s="6"/>
      <c r="Q10" s="6">
        <v>-1059557800</v>
      </c>
      <c r="R10" s="6"/>
      <c r="S10" s="6">
        <v>-738257800</v>
      </c>
      <c r="U10" s="5">
        <v>-1.5E-3</v>
      </c>
    </row>
    <row r="11" spans="1:21" x14ac:dyDescent="0.45">
      <c r="A11" s="1" t="s">
        <v>82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K11" s="5">
        <v>0</v>
      </c>
      <c r="M11" s="6">
        <v>0</v>
      </c>
      <c r="N11" s="6"/>
      <c r="O11" s="6">
        <v>0</v>
      </c>
      <c r="P11" s="6"/>
      <c r="Q11" s="6">
        <v>196978</v>
      </c>
      <c r="R11" s="6"/>
      <c r="S11" s="6">
        <v>196978</v>
      </c>
      <c r="U11" s="5">
        <v>0</v>
      </c>
    </row>
    <row r="12" spans="1:21" x14ac:dyDescent="0.45">
      <c r="A12" s="1" t="s">
        <v>83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K12" s="5">
        <v>0</v>
      </c>
      <c r="M12" s="6">
        <v>0</v>
      </c>
      <c r="N12" s="6"/>
      <c r="O12" s="6">
        <v>0</v>
      </c>
      <c r="P12" s="6"/>
      <c r="Q12" s="6">
        <v>321458</v>
      </c>
      <c r="R12" s="6"/>
      <c r="S12" s="6">
        <v>321458</v>
      </c>
      <c r="U12" s="5">
        <v>0</v>
      </c>
    </row>
    <row r="13" spans="1:21" x14ac:dyDescent="0.45">
      <c r="A13" s="1" t="s">
        <v>84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K13" s="5">
        <v>0</v>
      </c>
      <c r="M13" s="6">
        <v>0</v>
      </c>
      <c r="N13" s="6"/>
      <c r="O13" s="6">
        <v>0</v>
      </c>
      <c r="P13" s="6"/>
      <c r="Q13" s="6">
        <v>51622998</v>
      </c>
      <c r="R13" s="6"/>
      <c r="S13" s="6">
        <v>51622998</v>
      </c>
      <c r="U13" s="5">
        <v>1E-4</v>
      </c>
    </row>
    <row r="14" spans="1:21" x14ac:dyDescent="0.45">
      <c r="A14" s="1" t="s">
        <v>83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K14" s="5">
        <v>0</v>
      </c>
      <c r="M14" s="6">
        <v>0</v>
      </c>
      <c r="N14" s="6"/>
      <c r="O14" s="6">
        <v>0</v>
      </c>
      <c r="P14" s="6"/>
      <c r="Q14" s="6">
        <v>184723796</v>
      </c>
      <c r="R14" s="6"/>
      <c r="S14" s="6">
        <v>184723796</v>
      </c>
      <c r="U14" s="5">
        <v>4.0000000000000002E-4</v>
      </c>
    </row>
    <row r="15" spans="1:21" x14ac:dyDescent="0.45">
      <c r="A15" s="1" t="s">
        <v>85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K15" s="5">
        <v>0</v>
      </c>
      <c r="M15" s="6">
        <v>0</v>
      </c>
      <c r="N15" s="6"/>
      <c r="O15" s="6">
        <v>0</v>
      </c>
      <c r="P15" s="6"/>
      <c r="Q15" s="6">
        <v>-1006388516</v>
      </c>
      <c r="R15" s="6"/>
      <c r="S15" s="6">
        <v>-1006388516</v>
      </c>
      <c r="U15" s="5">
        <v>-2E-3</v>
      </c>
    </row>
    <row r="16" spans="1:21" x14ac:dyDescent="0.45">
      <c r="A16" s="1" t="s">
        <v>74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K16" s="5">
        <v>0</v>
      </c>
      <c r="M16" s="6">
        <v>2468026600</v>
      </c>
      <c r="N16" s="6"/>
      <c r="O16" s="6">
        <v>0</v>
      </c>
      <c r="P16" s="6"/>
      <c r="Q16" s="6">
        <v>-1779858659</v>
      </c>
      <c r="R16" s="6"/>
      <c r="S16" s="6">
        <v>688167941</v>
      </c>
      <c r="U16" s="5">
        <v>1.4E-3</v>
      </c>
    </row>
    <row r="17" spans="1:21" x14ac:dyDescent="0.45">
      <c r="A17" s="1" t="s">
        <v>86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K17" s="5">
        <v>0</v>
      </c>
      <c r="M17" s="6">
        <v>0</v>
      </c>
      <c r="N17" s="6"/>
      <c r="O17" s="6">
        <v>0</v>
      </c>
      <c r="P17" s="6"/>
      <c r="Q17" s="6">
        <v>-946331850</v>
      </c>
      <c r="R17" s="6"/>
      <c r="S17" s="6">
        <v>-946331850</v>
      </c>
      <c r="U17" s="5">
        <v>-1.9E-3</v>
      </c>
    </row>
    <row r="18" spans="1:21" x14ac:dyDescent="0.45">
      <c r="A18" s="1" t="s">
        <v>87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K18" s="5">
        <v>0</v>
      </c>
      <c r="M18" s="6">
        <v>0</v>
      </c>
      <c r="N18" s="6"/>
      <c r="O18" s="6">
        <v>0</v>
      </c>
      <c r="P18" s="6"/>
      <c r="Q18" s="6">
        <v>-1547376565</v>
      </c>
      <c r="R18" s="6"/>
      <c r="S18" s="6">
        <v>-1547376565</v>
      </c>
      <c r="U18" s="5">
        <v>-3.0999999999999999E-3</v>
      </c>
    </row>
    <row r="19" spans="1:21" x14ac:dyDescent="0.45">
      <c r="A19" s="1" t="s">
        <v>15</v>
      </c>
      <c r="C19" s="6">
        <v>0</v>
      </c>
      <c r="D19" s="6"/>
      <c r="E19" s="6">
        <v>-21097291380</v>
      </c>
      <c r="F19" s="6"/>
      <c r="G19" s="6">
        <v>0</v>
      </c>
      <c r="H19" s="6"/>
      <c r="I19" s="6">
        <v>-21097291380</v>
      </c>
      <c r="K19" s="5">
        <v>0.40139999999999998</v>
      </c>
      <c r="M19" s="6">
        <v>0</v>
      </c>
      <c r="N19" s="6"/>
      <c r="O19" s="6">
        <v>-80097600000</v>
      </c>
      <c r="P19" s="6"/>
      <c r="Q19" s="6">
        <v>3033950458</v>
      </c>
      <c r="R19" s="6"/>
      <c r="S19" s="6">
        <v>-77063649542</v>
      </c>
      <c r="U19" s="5">
        <v>-0.15229999999999999</v>
      </c>
    </row>
    <row r="20" spans="1:21" x14ac:dyDescent="0.45">
      <c r="A20" s="1" t="s">
        <v>16</v>
      </c>
      <c r="C20" s="6">
        <v>0</v>
      </c>
      <c r="D20" s="6"/>
      <c r="E20" s="6">
        <v>-35288547108</v>
      </c>
      <c r="F20" s="6"/>
      <c r="G20" s="6">
        <v>0</v>
      </c>
      <c r="H20" s="6"/>
      <c r="I20" s="6">
        <v>-35288547108</v>
      </c>
      <c r="K20" s="5">
        <v>0.67130000000000001</v>
      </c>
      <c r="M20" s="6">
        <v>0</v>
      </c>
      <c r="N20" s="6"/>
      <c r="O20" s="6">
        <v>330975011130</v>
      </c>
      <c r="P20" s="6"/>
      <c r="Q20" s="6">
        <v>49475367550</v>
      </c>
      <c r="R20" s="6"/>
      <c r="S20" s="6">
        <v>380450378680</v>
      </c>
      <c r="U20" s="5">
        <v>0.752</v>
      </c>
    </row>
    <row r="21" spans="1:21" x14ac:dyDescent="0.45">
      <c r="A21" s="1" t="s">
        <v>88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K21" s="5">
        <v>0</v>
      </c>
      <c r="M21" s="6">
        <v>0</v>
      </c>
      <c r="N21" s="6"/>
      <c r="O21" s="6">
        <v>0</v>
      </c>
      <c r="P21" s="6"/>
      <c r="Q21" s="6">
        <v>21123721</v>
      </c>
      <c r="R21" s="6"/>
      <c r="S21" s="6">
        <v>21123721</v>
      </c>
      <c r="U21" s="5">
        <v>0</v>
      </c>
    </row>
    <row r="22" spans="1:21" x14ac:dyDescent="0.45">
      <c r="A22" s="1" t="s">
        <v>89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K22" s="5">
        <v>0</v>
      </c>
      <c r="M22" s="6">
        <v>0</v>
      </c>
      <c r="N22" s="6"/>
      <c r="O22" s="6">
        <v>0</v>
      </c>
      <c r="P22" s="6"/>
      <c r="Q22" s="6">
        <v>-1651207687</v>
      </c>
      <c r="R22" s="6"/>
      <c r="S22" s="6">
        <v>-1651207687</v>
      </c>
      <c r="U22" s="5">
        <v>-3.3E-3</v>
      </c>
    </row>
    <row r="23" spans="1:21" x14ac:dyDescent="0.45">
      <c r="A23" s="1" t="s">
        <v>78</v>
      </c>
      <c r="C23" s="6">
        <v>0</v>
      </c>
      <c r="D23" s="6"/>
      <c r="E23" s="6">
        <v>2093623057</v>
      </c>
      <c r="F23" s="6"/>
      <c r="G23" s="6">
        <v>0</v>
      </c>
      <c r="H23" s="6"/>
      <c r="I23" s="6">
        <v>2093623057</v>
      </c>
      <c r="K23" s="5">
        <v>-3.9800000000000002E-2</v>
      </c>
      <c r="M23" s="6">
        <v>0</v>
      </c>
      <c r="N23" s="6"/>
      <c r="O23" s="6">
        <v>-47930419744</v>
      </c>
      <c r="P23" s="6"/>
      <c r="Q23" s="6">
        <v>0</v>
      </c>
      <c r="R23" s="6"/>
      <c r="S23" s="6">
        <v>-47930419744</v>
      </c>
      <c r="U23" s="5">
        <v>-9.4700000000000006E-2</v>
      </c>
    </row>
    <row r="24" spans="1:21" ht="19.5" thickBot="1" x14ac:dyDescent="0.5">
      <c r="C24" s="7">
        <f>SUM(C8:C23)</f>
        <v>0</v>
      </c>
      <c r="D24" s="6"/>
      <c r="E24" s="7">
        <f>SUM(E8:E23)</f>
        <v>-54292215431</v>
      </c>
      <c r="F24" s="6"/>
      <c r="G24" s="7">
        <f>SUM(G8:G23)</f>
        <v>0</v>
      </c>
      <c r="H24" s="6"/>
      <c r="I24" s="7">
        <f>SUM(I8:I23)</f>
        <v>-54292215431</v>
      </c>
      <c r="K24" s="8">
        <f>SUM(K8:K23)</f>
        <v>1.0328999999999999</v>
      </c>
      <c r="M24" s="7">
        <f>SUM(M8:M23)</f>
        <v>2789326600</v>
      </c>
      <c r="N24" s="6"/>
      <c r="O24" s="7">
        <f>SUM(O8:O23)</f>
        <v>202946991386</v>
      </c>
      <c r="P24" s="6"/>
      <c r="Q24" s="7">
        <f>SUM(Q8:Q23)</f>
        <v>42286290631</v>
      </c>
      <c r="R24" s="6"/>
      <c r="S24" s="7">
        <f>SUM(S8:S23)</f>
        <v>248022608617</v>
      </c>
      <c r="U24" s="8">
        <f>SUM(U8:U23)</f>
        <v>0.49010000000000009</v>
      </c>
    </row>
    <row r="25" spans="1:21" ht="19.5" thickTop="1" x14ac:dyDescent="0.45">
      <c r="C25" s="6">
        <f>'درآمد سود سهام'!M10</f>
        <v>0</v>
      </c>
      <c r="D25" s="6"/>
      <c r="E25" s="6"/>
      <c r="F25" s="6"/>
      <c r="G25" s="6">
        <f>'درآمد ناشی از فروش'!I28</f>
        <v>0</v>
      </c>
      <c r="H25" s="6"/>
      <c r="I25" s="6"/>
      <c r="M25" s="6"/>
      <c r="N25" s="6"/>
      <c r="O25" s="6"/>
      <c r="P25" s="6"/>
      <c r="R25" s="6"/>
      <c r="S25" s="6"/>
    </row>
    <row r="26" spans="1:21" x14ac:dyDescent="0.45">
      <c r="C26" s="6"/>
      <c r="D26" s="6"/>
      <c r="E26" s="6"/>
      <c r="F26" s="6"/>
      <c r="G26" s="6"/>
      <c r="H26" s="6"/>
      <c r="I26" s="6"/>
      <c r="M26" s="6"/>
      <c r="N26" s="6"/>
      <c r="O26" s="6"/>
      <c r="P26" s="6"/>
      <c r="Q26" s="6"/>
      <c r="R26" s="6"/>
      <c r="S26" s="6"/>
    </row>
    <row r="27" spans="1:21" x14ac:dyDescent="0.45">
      <c r="C27" s="6"/>
      <c r="D27" s="6"/>
      <c r="E27" s="6"/>
      <c r="F27" s="6"/>
      <c r="G27" s="6"/>
      <c r="H27" s="6"/>
      <c r="I27" s="6"/>
      <c r="M27" s="6"/>
      <c r="N27" s="6"/>
      <c r="O27" s="6"/>
      <c r="P27" s="6"/>
      <c r="Q27" s="6"/>
      <c r="R27" s="6"/>
      <c r="S27" s="6"/>
    </row>
    <row r="28" spans="1:21" x14ac:dyDescent="0.45">
      <c r="C28" s="6"/>
      <c r="D28" s="6"/>
      <c r="E28" s="6"/>
      <c r="F28" s="6"/>
      <c r="G28" s="6"/>
      <c r="H28" s="6"/>
      <c r="I28" s="6"/>
      <c r="M28" s="6"/>
      <c r="N28" s="6"/>
      <c r="O28" s="6"/>
      <c r="P28" s="6"/>
      <c r="Q28" s="6"/>
      <c r="R28" s="6"/>
    </row>
    <row r="29" spans="1:21" x14ac:dyDescent="0.45">
      <c r="C29" s="6"/>
      <c r="D29" s="6"/>
      <c r="E29" s="6"/>
      <c r="F29" s="6"/>
      <c r="G29" s="6"/>
      <c r="H29" s="6"/>
      <c r="I29" s="6"/>
      <c r="M29" s="6"/>
      <c r="N29" s="6"/>
      <c r="O29" s="6"/>
      <c r="P29" s="6"/>
      <c r="Q29" s="6"/>
      <c r="R29" s="6"/>
    </row>
    <row r="30" spans="1:21" x14ac:dyDescent="0.45">
      <c r="C30" s="6"/>
      <c r="D30" s="6"/>
      <c r="E30" s="6"/>
      <c r="F30" s="6"/>
      <c r="G30" s="6"/>
      <c r="H30" s="6"/>
      <c r="I30" s="6"/>
      <c r="M30" s="6"/>
      <c r="N30" s="6"/>
      <c r="O30" s="6"/>
      <c r="P30" s="6"/>
      <c r="Q30" s="6"/>
      <c r="R30" s="6"/>
    </row>
    <row r="31" spans="1:21" x14ac:dyDescent="0.45">
      <c r="M31" s="6"/>
      <c r="N31" s="6"/>
      <c r="O31" s="6"/>
      <c r="P31" s="6"/>
      <c r="Q31" s="6"/>
      <c r="R31" s="6"/>
    </row>
    <row r="32" spans="1:21" x14ac:dyDescent="0.45">
      <c r="M32" s="6"/>
      <c r="N32" s="6"/>
      <c r="O32" s="6"/>
      <c r="P32" s="6"/>
      <c r="Q32" s="6"/>
      <c r="R32" s="6"/>
    </row>
    <row r="33" spans="13:18" x14ac:dyDescent="0.45">
      <c r="M33" s="6"/>
      <c r="N33" s="6"/>
      <c r="O33" s="6"/>
      <c r="P33" s="6"/>
      <c r="Q33" s="6"/>
      <c r="R33" s="6"/>
    </row>
    <row r="34" spans="13:18" x14ac:dyDescent="0.45">
      <c r="M34" s="6"/>
      <c r="N34" s="6"/>
      <c r="O34" s="6"/>
      <c r="P34" s="6"/>
      <c r="Q34" s="6"/>
      <c r="R34" s="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5"/>
  <sheetViews>
    <sheetView rightToLeft="1" view="pageBreakPreview" zoomScaleNormal="100" zoomScaleSheetLayoutView="100" workbookViewId="0">
      <selection activeCell="C16" sqref="A16:C17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7.14062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30" x14ac:dyDescent="0.4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ht="30" x14ac:dyDescent="0.45">
      <c r="A6" s="13" t="s">
        <v>56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K6" s="14" t="s">
        <v>55</v>
      </c>
      <c r="L6" s="14" t="s">
        <v>55</v>
      </c>
      <c r="M6" s="14" t="s">
        <v>55</v>
      </c>
      <c r="N6" s="14" t="s">
        <v>55</v>
      </c>
      <c r="O6" s="14" t="s">
        <v>55</v>
      </c>
      <c r="P6" s="14" t="s">
        <v>55</v>
      </c>
      <c r="Q6" s="14" t="s">
        <v>55</v>
      </c>
    </row>
    <row r="7" spans="1:19" ht="30" x14ac:dyDescent="0.45">
      <c r="A7" s="14" t="s">
        <v>56</v>
      </c>
      <c r="C7" s="14" t="s">
        <v>98</v>
      </c>
      <c r="E7" s="14" t="s">
        <v>95</v>
      </c>
      <c r="G7" s="14" t="s">
        <v>96</v>
      </c>
      <c r="I7" s="14" t="s">
        <v>99</v>
      </c>
      <c r="K7" s="14" t="s">
        <v>98</v>
      </c>
      <c r="M7" s="14" t="s">
        <v>95</v>
      </c>
      <c r="O7" s="14" t="s">
        <v>96</v>
      </c>
      <c r="Q7" s="14" t="s">
        <v>99</v>
      </c>
    </row>
    <row r="8" spans="1:19" x14ac:dyDescent="0.45">
      <c r="A8" s="1" t="s">
        <v>90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166235436213</v>
      </c>
      <c r="P8" s="6"/>
      <c r="Q8" s="6">
        <v>166235436213</v>
      </c>
      <c r="R8" s="6"/>
      <c r="S8" s="6"/>
    </row>
    <row r="9" spans="1:19" x14ac:dyDescent="0.45">
      <c r="A9" s="1" t="s">
        <v>60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13502770265</v>
      </c>
      <c r="L9" s="6"/>
      <c r="M9" s="6">
        <v>0</v>
      </c>
      <c r="N9" s="6"/>
      <c r="O9" s="6">
        <v>1964373893</v>
      </c>
      <c r="P9" s="6"/>
      <c r="Q9" s="6">
        <v>15467144158</v>
      </c>
      <c r="R9" s="6"/>
      <c r="S9" s="6"/>
    </row>
    <row r="10" spans="1:19" x14ac:dyDescent="0.45">
      <c r="A10" s="1" t="s">
        <v>91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32828538966</v>
      </c>
      <c r="P10" s="6"/>
      <c r="Q10" s="6">
        <v>32828538966</v>
      </c>
      <c r="R10" s="6"/>
      <c r="S10" s="6"/>
    </row>
    <row r="11" spans="1:19" x14ac:dyDescent="0.45">
      <c r="A11" s="1" t="s">
        <v>92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16556999</v>
      </c>
      <c r="P11" s="6"/>
      <c r="Q11" s="6">
        <v>16556999</v>
      </c>
      <c r="R11" s="6"/>
      <c r="S11" s="6"/>
    </row>
    <row r="12" spans="1:19" x14ac:dyDescent="0.45">
      <c r="A12" s="1" t="s">
        <v>93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29944408102</v>
      </c>
      <c r="P12" s="6"/>
      <c r="Q12" s="6">
        <v>29944408102</v>
      </c>
      <c r="R12" s="6"/>
      <c r="S12" s="6"/>
    </row>
    <row r="13" spans="1:19" x14ac:dyDescent="0.45">
      <c r="A13" s="1" t="s">
        <v>62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688448</v>
      </c>
      <c r="L13" s="6"/>
      <c r="M13" s="6">
        <v>0</v>
      </c>
      <c r="N13" s="6"/>
      <c r="O13" s="6">
        <v>0</v>
      </c>
      <c r="P13" s="6"/>
      <c r="Q13" s="6">
        <v>688448</v>
      </c>
      <c r="R13" s="6"/>
      <c r="S13" s="6"/>
    </row>
    <row r="14" spans="1:19" ht="19.5" thickBot="1" x14ac:dyDescent="0.5">
      <c r="C14" s="7">
        <f>SUM(C8:C13)</f>
        <v>0</v>
      </c>
      <c r="D14" s="6"/>
      <c r="E14" s="7">
        <f>SUM(E8:E13)</f>
        <v>0</v>
      </c>
      <c r="F14" s="6"/>
      <c r="G14" s="7">
        <f>SUM(G8:G13)</f>
        <v>0</v>
      </c>
      <c r="H14" s="6"/>
      <c r="I14" s="7">
        <f>SUM(I8:I13)</f>
        <v>0</v>
      </c>
      <c r="J14" s="6"/>
      <c r="K14" s="7">
        <f>SUM(K8:K13)</f>
        <v>13503458713</v>
      </c>
      <c r="L14" s="6"/>
      <c r="M14" s="7">
        <f>SUM(M8:M13)</f>
        <v>0</v>
      </c>
      <c r="N14" s="6"/>
      <c r="O14" s="7">
        <f>SUM(O8:O13)</f>
        <v>230989314173</v>
      </c>
      <c r="P14" s="6"/>
      <c r="Q14" s="7">
        <f>SUM(Q8:Q13)</f>
        <v>244492772886</v>
      </c>
      <c r="R14" s="6"/>
      <c r="S14" s="6"/>
    </row>
    <row r="15" spans="1:19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6"/>
  <sheetViews>
    <sheetView rightToLeft="1" view="pageBreakPreview" zoomScale="70" zoomScaleNormal="100" zoomScaleSheetLayoutView="70" workbookViewId="0">
      <selection activeCell="A20" sqref="A20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</row>
    <row r="3" spans="1:7" ht="30" x14ac:dyDescent="0.45">
      <c r="B3" s="13" t="s">
        <v>53</v>
      </c>
      <c r="C3" s="13" t="s">
        <v>53</v>
      </c>
      <c r="D3" s="13" t="s">
        <v>53</v>
      </c>
      <c r="E3" s="13" t="s">
        <v>53</v>
      </c>
      <c r="F3" s="13" t="s">
        <v>53</v>
      </c>
    </row>
    <row r="4" spans="1:7" ht="30" x14ac:dyDescent="0.45"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</row>
    <row r="6" spans="1:7" ht="30" x14ac:dyDescent="0.45">
      <c r="A6" s="14" t="s">
        <v>100</v>
      </c>
      <c r="B6" s="14" t="s">
        <v>100</v>
      </c>
      <c r="C6" s="14" t="s">
        <v>100</v>
      </c>
      <c r="E6" s="3" t="s">
        <v>54</v>
      </c>
      <c r="F6" s="4"/>
      <c r="G6" s="3" t="s">
        <v>55</v>
      </c>
    </row>
    <row r="7" spans="1:7" ht="30" x14ac:dyDescent="0.45">
      <c r="A7" s="14" t="s">
        <v>101</v>
      </c>
      <c r="C7" s="14" t="s">
        <v>22</v>
      </c>
      <c r="E7" s="14" t="s">
        <v>102</v>
      </c>
      <c r="G7" s="14" t="s">
        <v>102</v>
      </c>
    </row>
    <row r="8" spans="1:7" x14ac:dyDescent="0.45">
      <c r="A8" s="1" t="s">
        <v>63</v>
      </c>
      <c r="C8" s="1" t="s">
        <v>103</v>
      </c>
      <c r="E8" s="6">
        <v>0</v>
      </c>
      <c r="F8" s="6"/>
      <c r="G8" s="6">
        <v>1049076624</v>
      </c>
    </row>
    <row r="9" spans="1:7" x14ac:dyDescent="0.45">
      <c r="A9" s="1" t="s">
        <v>63</v>
      </c>
      <c r="C9" s="1" t="s">
        <v>104</v>
      </c>
      <c r="E9" s="6">
        <v>0</v>
      </c>
      <c r="F9" s="6"/>
      <c r="G9" s="6">
        <v>-963358</v>
      </c>
    </row>
    <row r="10" spans="1:7" x14ac:dyDescent="0.45">
      <c r="A10" s="1" t="s">
        <v>63</v>
      </c>
      <c r="C10" s="1" t="s">
        <v>105</v>
      </c>
      <c r="E10" s="6">
        <v>0</v>
      </c>
      <c r="F10" s="6"/>
      <c r="G10" s="6">
        <v>1440167208</v>
      </c>
    </row>
    <row r="11" spans="1:7" x14ac:dyDescent="0.45">
      <c r="A11" s="1" t="s">
        <v>64</v>
      </c>
      <c r="C11" s="1" t="s">
        <v>106</v>
      </c>
      <c r="E11" s="6">
        <v>0</v>
      </c>
      <c r="F11" s="6"/>
      <c r="G11" s="6">
        <v>36750231</v>
      </c>
    </row>
    <row r="12" spans="1:7" x14ac:dyDescent="0.45">
      <c r="A12" s="1" t="s">
        <v>28</v>
      </c>
      <c r="C12" s="1" t="s">
        <v>29</v>
      </c>
      <c r="E12" s="6">
        <v>1235959</v>
      </c>
      <c r="F12" s="6"/>
      <c r="G12" s="6">
        <v>236194018</v>
      </c>
    </row>
    <row r="13" spans="1:7" x14ac:dyDescent="0.45">
      <c r="A13" s="1" t="s">
        <v>32</v>
      </c>
      <c r="C13" s="1" t="s">
        <v>107</v>
      </c>
      <c r="E13" s="6">
        <v>0</v>
      </c>
      <c r="F13" s="6"/>
      <c r="G13" s="6">
        <v>31014</v>
      </c>
    </row>
    <row r="14" spans="1:7" x14ac:dyDescent="0.45">
      <c r="A14" s="1" t="s">
        <v>36</v>
      </c>
      <c r="C14" s="1" t="s">
        <v>37</v>
      </c>
      <c r="E14" s="6">
        <v>1397</v>
      </c>
      <c r="F14" s="6"/>
      <c r="G14" s="6">
        <v>11432</v>
      </c>
    </row>
    <row r="15" spans="1:7" x14ac:dyDescent="0.45">
      <c r="A15" s="1" t="s">
        <v>65</v>
      </c>
      <c r="C15" s="1" t="s">
        <v>108</v>
      </c>
      <c r="E15" s="6">
        <v>0</v>
      </c>
      <c r="F15" s="6"/>
      <c r="G15" s="6">
        <v>58197</v>
      </c>
    </row>
    <row r="16" spans="1:7" x14ac:dyDescent="0.45">
      <c r="A16" s="1" t="s">
        <v>38</v>
      </c>
      <c r="C16" s="1" t="s">
        <v>39</v>
      </c>
      <c r="E16" s="6">
        <v>2407856</v>
      </c>
      <c r="F16" s="6"/>
      <c r="G16" s="6">
        <v>5179534</v>
      </c>
    </row>
    <row r="17" spans="1:7" x14ac:dyDescent="0.45">
      <c r="A17" s="1" t="s">
        <v>38</v>
      </c>
      <c r="C17" s="1" t="s">
        <v>40</v>
      </c>
      <c r="E17" s="6">
        <v>321369840</v>
      </c>
      <c r="F17" s="6"/>
      <c r="G17" s="6">
        <v>15482766919</v>
      </c>
    </row>
    <row r="18" spans="1:7" x14ac:dyDescent="0.45">
      <c r="A18" s="1" t="s">
        <v>38</v>
      </c>
      <c r="C18" s="1" t="s">
        <v>109</v>
      </c>
      <c r="E18" s="6">
        <v>0</v>
      </c>
      <c r="F18" s="6"/>
      <c r="G18" s="6">
        <v>19991095804</v>
      </c>
    </row>
    <row r="19" spans="1:7" x14ac:dyDescent="0.45">
      <c r="A19" s="1" t="s">
        <v>38</v>
      </c>
      <c r="C19" s="1" t="s">
        <v>42</v>
      </c>
      <c r="E19" s="6">
        <v>94520520</v>
      </c>
      <c r="F19" s="6"/>
      <c r="G19" s="6">
        <v>5982054904</v>
      </c>
    </row>
    <row r="20" spans="1:7" x14ac:dyDescent="0.45">
      <c r="A20" s="1" t="s">
        <v>43</v>
      </c>
      <c r="C20" s="1" t="s">
        <v>44</v>
      </c>
      <c r="E20" s="6">
        <v>8896</v>
      </c>
      <c r="F20" s="6"/>
      <c r="G20" s="6">
        <v>11235555</v>
      </c>
    </row>
    <row r="21" spans="1:7" x14ac:dyDescent="0.45">
      <c r="A21" s="1" t="s">
        <v>43</v>
      </c>
      <c r="C21" s="1" t="s">
        <v>110</v>
      </c>
      <c r="E21" s="6">
        <v>0</v>
      </c>
      <c r="F21" s="6"/>
      <c r="G21" s="6">
        <v>2772602832</v>
      </c>
    </row>
    <row r="22" spans="1:7" x14ac:dyDescent="0.45">
      <c r="A22" s="1" t="s">
        <v>43</v>
      </c>
      <c r="C22" s="1" t="s">
        <v>45</v>
      </c>
      <c r="E22" s="6">
        <v>338572590</v>
      </c>
      <c r="F22" s="6"/>
      <c r="G22" s="6">
        <v>4543451472</v>
      </c>
    </row>
    <row r="23" spans="1:7" x14ac:dyDescent="0.45">
      <c r="A23" s="1" t="s">
        <v>43</v>
      </c>
      <c r="C23" s="1" t="s">
        <v>46</v>
      </c>
      <c r="E23" s="6">
        <v>970291230</v>
      </c>
      <c r="F23" s="6"/>
      <c r="G23" s="6">
        <v>20880911492</v>
      </c>
    </row>
    <row r="24" spans="1:7" x14ac:dyDescent="0.45">
      <c r="A24" s="1" t="s">
        <v>50</v>
      </c>
      <c r="C24" s="1" t="s">
        <v>51</v>
      </c>
      <c r="E24" s="6">
        <v>42662</v>
      </c>
      <c r="F24" s="6"/>
      <c r="G24" s="6">
        <v>208941</v>
      </c>
    </row>
    <row r="25" spans="1:7" ht="19.5" thickBot="1" x14ac:dyDescent="0.5">
      <c r="E25" s="7">
        <f>SUM(E8:E24)</f>
        <v>1728450950</v>
      </c>
      <c r="F25" s="2"/>
      <c r="G25" s="7">
        <f>SUM(G8:G24)</f>
        <v>72430832819</v>
      </c>
    </row>
    <row r="26" spans="1:7" ht="19.5" thickTop="1" x14ac:dyDescent="0.45"/>
  </sheetData>
  <mergeCells count="8">
    <mergeCell ref="G7"/>
    <mergeCell ref="B2:F2"/>
    <mergeCell ref="B3:F3"/>
    <mergeCell ref="B4:F4"/>
    <mergeCell ref="A7"/>
    <mergeCell ref="C7"/>
    <mergeCell ref="A6:C6"/>
    <mergeCell ref="E7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Samaneh Khanbeigy</cp:lastModifiedBy>
  <dcterms:created xsi:type="dcterms:W3CDTF">2023-07-29T05:41:25Z</dcterms:created>
  <dcterms:modified xsi:type="dcterms:W3CDTF">2023-07-29T11:39:41Z</dcterms:modified>
</cp:coreProperties>
</file>