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1402\"/>
    </mc:Choice>
  </mc:AlternateContent>
  <xr:revisionPtr revIDLastSave="0" documentId="13_ncr:1_{AB645DF0-C938-4191-8D56-B48A1E006D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</workbook>
</file>

<file path=xl/calcChain.xml><?xml version="1.0" encoding="utf-8"?>
<calcChain xmlns="http://schemas.openxmlformats.org/spreadsheetml/2006/main">
  <c r="I24" i="11" l="1"/>
  <c r="C25" i="11"/>
  <c r="I9" i="9"/>
  <c r="I10" i="9"/>
  <c r="I8" i="9"/>
  <c r="M27" i="7"/>
  <c r="G9" i="1"/>
  <c r="E10" i="1"/>
  <c r="W12" i="1"/>
  <c r="U11" i="1"/>
  <c r="O27" i="7" l="1"/>
  <c r="C10" i="15"/>
  <c r="E10" i="15"/>
  <c r="G10" i="15"/>
  <c r="E10" i="14"/>
  <c r="C10" i="14"/>
  <c r="E25" i="13"/>
  <c r="G25" i="13"/>
  <c r="C14" i="12"/>
  <c r="E14" i="12"/>
  <c r="G14" i="12"/>
  <c r="I14" i="12"/>
  <c r="K14" i="12"/>
  <c r="M14" i="12"/>
  <c r="O14" i="12"/>
  <c r="Q14" i="12"/>
  <c r="U24" i="11"/>
  <c r="K24" i="11"/>
  <c r="C24" i="11"/>
  <c r="E24" i="11"/>
  <c r="G24" i="11"/>
  <c r="M24" i="11"/>
  <c r="O24" i="11"/>
  <c r="Q24" i="11"/>
  <c r="S24" i="11"/>
  <c r="C28" i="10"/>
  <c r="E28" i="10"/>
  <c r="G28" i="10"/>
  <c r="I28" i="10"/>
  <c r="K28" i="10"/>
  <c r="M28" i="10"/>
  <c r="O28" i="10"/>
  <c r="Q28" i="10"/>
  <c r="Q11" i="9"/>
  <c r="O11" i="9"/>
  <c r="M11" i="9"/>
  <c r="K11" i="9"/>
  <c r="I11" i="9"/>
  <c r="G11" i="9"/>
  <c r="E11" i="9"/>
  <c r="C11" i="9"/>
  <c r="M10" i="8"/>
  <c r="G10" i="8"/>
  <c r="E10" i="8"/>
  <c r="I10" i="8"/>
  <c r="K10" i="8"/>
  <c r="E27" i="7"/>
  <c r="G27" i="7"/>
  <c r="I27" i="7"/>
  <c r="K27" i="7"/>
  <c r="S22" i="6"/>
  <c r="K22" i="6"/>
  <c r="M22" i="6"/>
  <c r="O22" i="6"/>
  <c r="Q22" i="6"/>
  <c r="Y13" i="1" l="1"/>
  <c r="C13" i="1"/>
  <c r="E13" i="1"/>
  <c r="G13" i="1"/>
  <c r="I13" i="1"/>
  <c r="K13" i="1"/>
  <c r="M13" i="1"/>
  <c r="O13" i="1"/>
  <c r="Q13" i="1"/>
  <c r="S13" i="1"/>
  <c r="U13" i="1"/>
  <c r="W13" i="1"/>
</calcChain>
</file>

<file path=xl/sharedStrings.xml><?xml version="1.0" encoding="utf-8"?>
<sst xmlns="http://schemas.openxmlformats.org/spreadsheetml/2006/main" count="490" uniqueCount="121">
  <si>
    <t>صندوق قابل معامله كيميا زرين كاردان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</si>
  <si>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</si>
  <si>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</si>
  <si>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</si>
  <si>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</si>
  <si>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</si>
  <si>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</si>
  <si>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</si>
  <si>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</si>
  <si>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</si>
  <si>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</si>
  <si>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</si>
  <si>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</si>
  <si>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</si>
  <si>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</si>
  <si>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تهران رواک50%تادیه</t>
  </si>
  <si>
    <t>تمام سکه طرح جدید0312 رفاه</t>
  </si>
  <si>
    <t>گواهي سپرده کالايي شمش طلا</t>
  </si>
  <si>
    <t>تمام سکه طرح جدید0211ملت</t>
  </si>
  <si>
    <t>اطلاعات اوراق بهادار با درآمد ثابت</t>
  </si>
  <si>
    <t>نام اوراق</t>
  </si>
  <si>
    <t>نرخ سود</t>
  </si>
  <si>
    <t>قیمت بازار هر ورقه</t>
  </si>
  <si>
    <t>اجاره دومینو14040208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</si>
  <si>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</si>
  <si>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</si>
  <si>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</si>
  <si>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</si>
  <si>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</si>
  <si>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</si>
  <si>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</si>
  <si>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</si>
  <si>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</si>
  <si>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</si>
  <si>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</si>
  <si>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</si>
  <si>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</si>
  <si>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</si>
  <si>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</si>
  <si>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</si>
  <si>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</si>
  <si>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</si>
  <si>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</si>
  <si>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</si>
  <si>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</si>
  <si>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</si>
  <si>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</si>
  <si>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</si>
  <si>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</si>
  <si>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</si>
  <si>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</si>
  <si>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</si>
  <si>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</si>
  <si>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</si>
  <si>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</si>
  <si>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</si>
  <si>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</si>
  <si>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</si>
  <si>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</si>
  <si>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</si>
  <si>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</si>
  <si>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</si>
  <si>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</si>
  <si>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</si>
  <si>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</si>
  <si>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</si>
  <si>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</si>
  <si>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</si>
  <si>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</si>
  <si>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</si>
  <si>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</si>
  <si>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</si>
  <si>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مشارکت دولتی10-شرایط خاص001226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</si>
  <si>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</si>
  <si>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</si>
  <si>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</si>
  <si>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</si>
  <si>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</si>
  <si>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</si>
  <si>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بانک‌اقتصادنوین‌</t>
  </si>
  <si>
    <t>1401/04/29</t>
  </si>
  <si>
    <t>پالایش نفت اصفهان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</si>
  <si>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</si>
  <si>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</si>
  <si>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</si>
  <si>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</si>
  <si>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</si>
  <si>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سرمایه گذاری پارس آریان</t>
  </si>
  <si>
    <t>م .صنایع و معادن احیاء سپاهان</t>
  </si>
  <si>
    <t>سرمایه‌گذاری‌غدیر(هلدینگ‌</t>
  </si>
  <si>
    <t>کویر تایر</t>
  </si>
  <si>
    <t>فولاد مبارکه اصفهان</t>
  </si>
  <si>
    <t>آهن و فولاد غدیر ایرانیان</t>
  </si>
  <si>
    <t>پالایش نفت تبریز</t>
  </si>
  <si>
    <t>بیمه اتکایی آوای پارس70%تادیه</t>
  </si>
  <si>
    <t>بیمه اتکایی آوای پارس70% تادیه</t>
  </si>
  <si>
    <t>سلف تمام سکه 001 مرکزی</t>
  </si>
  <si>
    <t>اسنادخزانه-م11بودجه99-020906</t>
  </si>
  <si>
    <t>اسنادخزانه-م16بودجه98-010503</t>
  </si>
  <si>
    <t>اسنادخزانه-م18بودجه98-010614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</si>
  <si>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</si>
  <si>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</si>
  <si>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</si>
  <si>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</si>
  <si>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</si>
  <si>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</si>
  <si>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</si>
  <si>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</si>
  <si>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</si>
  <si>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205-283-6667725-1</t>
  </si>
  <si>
    <t>205-283-6667725-2</t>
  </si>
  <si>
    <t>849-810-1627461-1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</si>
  <si>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</si>
  <si>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</si>
  <si>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</si>
  <si>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</si>
  <si>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</si>
  <si>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</si>
  <si>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</si>
  <si>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</si>
  <si>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1402/01/31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</si>
</sst>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b/>
      <sz val="18"/>
      <name val="B Nazanin"/>
      <charset val="178"/>
    </font>
    <font>
      <sz val="12"/>
      <color theme="5" tint="0.3999755851924192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0" fontId="1" fillId="0" borderId="0" xfId="0" applyNumberFormat="1" applyFont="1"/>
    <xf numFmtId="10" fontId="1" fillId="0" borderId="2" xfId="0" applyNumberFormat="1" applyFont="1" applyBorder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6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view="pageBreakPreview" zoomScale="85" zoomScaleNormal="70" zoomScaleSheetLayoutView="85" workbookViewId="0">
      <selection activeCell="F15" sqref="F15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8.85546875" style="1" bestFit="1" customWidth="1"/>
    <col min="10" max="10" width="0.7109375" style="1" customWidth="1"/>
    <col min="11" max="11" width="18.85546875" style="1" bestFit="1" customWidth="1"/>
    <col min="12" max="12" width="1" style="1" customWidth="1"/>
    <col min="13" max="13" width="19.7109375" style="1" bestFit="1" customWidth="1"/>
    <col min="14" max="14" width="0.5703125" style="1" customWidth="1"/>
    <col min="15" max="15" width="19.7109375" style="1" bestFit="1" customWidth="1"/>
    <col min="16" max="16" width="1" style="1" customWidth="1"/>
    <col min="17" max="17" width="9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3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30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30" x14ac:dyDescent="0.45">
      <c r="A6" s="20" t="s">
        <v>3</v>
      </c>
      <c r="C6" s="21" t="s">
        <v>4</v>
      </c>
      <c r="D6" s="21" t="s">
        <v>120</v>
      </c>
      <c r="E6" s="21" t="s">
        <v>120</v>
      </c>
      <c r="F6" s="21" t="s">
        <v>120</v>
      </c>
      <c r="G6" s="21" t="s">
        <v>120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4</v>
      </c>
      <c r="S6" s="21" t="s">
        <v>4</v>
      </c>
      <c r="T6" s="21" t="s">
        <v>4</v>
      </c>
      <c r="U6" s="21" t="s">
        <v>4</v>
      </c>
      <c r="V6" s="21" t="s">
        <v>4</v>
      </c>
      <c r="W6" s="21" t="s">
        <v>4</v>
      </c>
      <c r="X6" s="21" t="s">
        <v>4</v>
      </c>
      <c r="Y6" s="21" t="s">
        <v>4</v>
      </c>
    </row>
    <row r="7" spans="1:25" ht="30" x14ac:dyDescent="0.4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2" t="s">
        <v>13</v>
      </c>
    </row>
    <row r="8" spans="1:25" ht="30" x14ac:dyDescent="0.45">
      <c r="A8" s="20" t="s">
        <v>3</v>
      </c>
      <c r="C8" s="21" t="s">
        <v>7</v>
      </c>
      <c r="E8" s="21" t="s">
        <v>8</v>
      </c>
      <c r="G8" s="21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4" t="s">
        <v>13</v>
      </c>
    </row>
    <row r="9" spans="1:25" x14ac:dyDescent="0.45">
      <c r="A9" s="1" t="s">
        <v>15</v>
      </c>
      <c r="C9" s="3">
        <v>108053</v>
      </c>
      <c r="D9" s="3"/>
      <c r="E9" s="3">
        <v>54026500</v>
      </c>
      <c r="F9" s="3"/>
      <c r="G9" s="3">
        <f>172930236.2865-26</f>
        <v>172930210.28650001</v>
      </c>
      <c r="H9" s="3"/>
      <c r="I9" s="3">
        <v>0</v>
      </c>
      <c r="J9" s="3"/>
      <c r="K9" s="3">
        <v>0</v>
      </c>
      <c r="L9" s="3"/>
      <c r="M9" s="3">
        <v>-108053</v>
      </c>
      <c r="N9" s="3"/>
      <c r="O9" s="3">
        <v>238750296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Y9" s="5">
        <v>0</v>
      </c>
    </row>
    <row r="10" spans="1:25" x14ac:dyDescent="0.45">
      <c r="A10" s="1" t="s">
        <v>16</v>
      </c>
      <c r="C10" s="3">
        <v>382400</v>
      </c>
      <c r="D10" s="3"/>
      <c r="E10" s="3">
        <f>703921621214-26</f>
        <v>703921621188</v>
      </c>
      <c r="F10" s="3"/>
      <c r="G10" s="3">
        <v>1211838506000</v>
      </c>
      <c r="H10" s="3"/>
      <c r="I10" s="3">
        <v>4600</v>
      </c>
      <c r="J10" s="3"/>
      <c r="K10" s="3">
        <v>14765547781</v>
      </c>
      <c r="L10" s="3"/>
      <c r="M10" s="3">
        <v>0</v>
      </c>
      <c r="N10" s="3"/>
      <c r="O10" s="3">
        <v>0</v>
      </c>
      <c r="P10" s="3"/>
      <c r="Q10" s="3">
        <v>387000</v>
      </c>
      <c r="R10" s="3"/>
      <c r="S10" s="3">
        <v>2806999</v>
      </c>
      <c r="T10" s="3"/>
      <c r="U10" s="3">
        <v>718687168995</v>
      </c>
      <c r="V10" s="3"/>
      <c r="W10" s="3">
        <v>1084950727233.75</v>
      </c>
      <c r="Y10" s="5">
        <v>0.4602</v>
      </c>
    </row>
    <row r="11" spans="1:25" x14ac:dyDescent="0.45">
      <c r="A11" s="1" t="s">
        <v>17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142572</v>
      </c>
      <c r="J11" s="3"/>
      <c r="K11" s="3">
        <v>485998287520</v>
      </c>
      <c r="L11" s="3"/>
      <c r="M11" s="3">
        <v>0</v>
      </c>
      <c r="N11" s="3"/>
      <c r="O11" s="3">
        <v>0</v>
      </c>
      <c r="P11" s="3"/>
      <c r="Q11" s="3">
        <v>142572</v>
      </c>
      <c r="R11" s="3"/>
      <c r="S11" s="3">
        <v>3065280</v>
      </c>
      <c r="T11" s="3"/>
      <c r="U11" s="3">
        <f>485998287520-26</f>
        <v>485998287494</v>
      </c>
      <c r="V11" s="3"/>
      <c r="W11" s="3">
        <v>435974244719.61603</v>
      </c>
      <c r="Y11" s="5">
        <v>0.18490000000000001</v>
      </c>
    </row>
    <row r="12" spans="1:25" x14ac:dyDescent="0.45">
      <c r="A12" s="1" t="s">
        <v>18</v>
      </c>
      <c r="C12" s="3">
        <v>0</v>
      </c>
      <c r="D12" s="3"/>
      <c r="E12" s="3">
        <v>0</v>
      </c>
      <c r="F12" s="3"/>
      <c r="G12" s="3">
        <v>0</v>
      </c>
      <c r="H12" s="3"/>
      <c r="I12" s="3">
        <v>264000</v>
      </c>
      <c r="J12" s="3"/>
      <c r="K12" s="3">
        <v>797280000000</v>
      </c>
      <c r="L12" s="3"/>
      <c r="M12" s="3">
        <v>0</v>
      </c>
      <c r="N12" s="3"/>
      <c r="O12" s="3">
        <v>0</v>
      </c>
      <c r="P12" s="3"/>
      <c r="Q12" s="3">
        <v>264000</v>
      </c>
      <c r="R12" s="3"/>
      <c r="S12" s="3">
        <v>2800014</v>
      </c>
      <c r="T12" s="3"/>
      <c r="U12" s="3">
        <v>797280000000</v>
      </c>
      <c r="V12" s="3"/>
      <c r="W12" s="3">
        <f>738279691380-27</f>
        <v>738279691353</v>
      </c>
      <c r="Y12" s="5">
        <v>0.31309999999999999</v>
      </c>
    </row>
    <row r="13" spans="1:25" ht="19.5" thickBot="1" x14ac:dyDescent="0.5">
      <c r="C13" s="4">
        <f>SUM(C9:C12)</f>
        <v>490453</v>
      </c>
      <c r="D13" s="3"/>
      <c r="E13" s="4">
        <f>SUM(E9:E12)</f>
        <v>703975647688</v>
      </c>
      <c r="F13" s="3"/>
      <c r="G13" s="4">
        <f>SUM(G9:G12)</f>
        <v>1212011436210.2866</v>
      </c>
      <c r="H13" s="3"/>
      <c r="I13" s="4">
        <f>SUM(I9:I12)</f>
        <v>411172</v>
      </c>
      <c r="J13" s="3"/>
      <c r="K13" s="4">
        <f>SUM(K9:K12)</f>
        <v>1298043835301</v>
      </c>
      <c r="L13" s="3"/>
      <c r="M13" s="4">
        <f>SUM(M9:M12)</f>
        <v>-108053</v>
      </c>
      <c r="N13" s="3"/>
      <c r="O13" s="4">
        <f>SUM(O9:O12)</f>
        <v>238750296</v>
      </c>
      <c r="P13" s="3"/>
      <c r="Q13" s="4">
        <f>SUM(Q9:Q12)</f>
        <v>793572</v>
      </c>
      <c r="R13" s="3"/>
      <c r="S13" s="4">
        <f>SUM(S9:S12)</f>
        <v>8672293</v>
      </c>
      <c r="T13" s="3"/>
      <c r="U13" s="4">
        <f>SUM(U9:U12)</f>
        <v>2001965456489</v>
      </c>
      <c r="V13" s="3"/>
      <c r="W13" s="4">
        <f>SUM(W9:W12)</f>
        <v>2259204663306.3662</v>
      </c>
      <c r="Y13" s="6">
        <f>SUM(Y9:Y12)</f>
        <v>0.95819999999999994</v>
      </c>
    </row>
    <row r="14" spans="1:25" ht="19.5" thickTop="1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5" x14ac:dyDescent="0.45">
      <c r="C15" s="3"/>
      <c r="D15" s="3"/>
      <c r="E15" s="3"/>
      <c r="F15" s="3"/>
      <c r="G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5" x14ac:dyDescent="0.45">
      <c r="G16" s="19"/>
      <c r="U16" s="19"/>
    </row>
    <row r="17" spans="7:7" x14ac:dyDescent="0.45">
      <c r="G17" s="19"/>
    </row>
  </sheetData>
  <mergeCells count="17">
    <mergeCell ref="U7:U8"/>
    <mergeCell ref="W7:W8"/>
    <mergeCell ref="A4:Y4"/>
    <mergeCell ref="A3:Y3"/>
    <mergeCell ref="A2:Y2"/>
    <mergeCell ref="Y7:Y8"/>
    <mergeCell ref="Q6:Y6"/>
    <mergeCell ref="I6:O6"/>
    <mergeCell ref="Q7:Q8"/>
    <mergeCell ref="C6:G6"/>
    <mergeCell ref="A6:A8"/>
    <mergeCell ref="C7:C8"/>
    <mergeCell ref="E7:E8"/>
    <mergeCell ref="G7:G8"/>
    <mergeCell ref="I7:K7"/>
    <mergeCell ref="M7:O7"/>
    <mergeCell ref="S7:S8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0"/>
  <sheetViews>
    <sheetView rightToLeft="1" view="pageBreakPreview" zoomScale="85" zoomScaleNormal="100" zoomScaleSheetLayoutView="85" workbookViewId="0">
      <selection activeCell="C22" sqref="C22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63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4" t="s">
        <v>106</v>
      </c>
      <c r="B6" s="14" t="s">
        <v>106</v>
      </c>
      <c r="C6" s="14" t="s">
        <v>106</v>
      </c>
      <c r="E6" s="2" t="s">
        <v>65</v>
      </c>
      <c r="F6" s="7"/>
      <c r="G6" s="2" t="s">
        <v>66</v>
      </c>
    </row>
    <row r="7" spans="1:7" ht="30" x14ac:dyDescent="0.45">
      <c r="A7" s="14" t="s">
        <v>107</v>
      </c>
      <c r="C7" s="14" t="s">
        <v>27</v>
      </c>
      <c r="E7" s="14" t="s">
        <v>108</v>
      </c>
      <c r="G7" s="14" t="s">
        <v>108</v>
      </c>
    </row>
    <row r="8" spans="1:7" x14ac:dyDescent="0.45">
      <c r="A8" s="1" t="s">
        <v>33</v>
      </c>
      <c r="C8" s="1" t="s">
        <v>109</v>
      </c>
      <c r="E8" s="3">
        <v>0</v>
      </c>
      <c r="F8" s="3"/>
      <c r="G8" s="3">
        <v>1049076624</v>
      </c>
    </row>
    <row r="9" spans="1:7" x14ac:dyDescent="0.45">
      <c r="A9" s="1" t="s">
        <v>33</v>
      </c>
      <c r="C9" s="1" t="s">
        <v>34</v>
      </c>
      <c r="E9" s="3">
        <v>119984</v>
      </c>
      <c r="F9" s="3"/>
      <c r="G9" s="3">
        <v>-963358</v>
      </c>
    </row>
    <row r="10" spans="1:7" x14ac:dyDescent="0.45">
      <c r="A10" s="1" t="s">
        <v>33</v>
      </c>
      <c r="C10" s="1" t="s">
        <v>110</v>
      </c>
      <c r="E10" s="3">
        <v>0</v>
      </c>
      <c r="F10" s="3"/>
      <c r="G10" s="3">
        <v>1440167208</v>
      </c>
    </row>
    <row r="11" spans="1:7" x14ac:dyDescent="0.45">
      <c r="A11" s="1" t="s">
        <v>37</v>
      </c>
      <c r="C11" s="1" t="s">
        <v>38</v>
      </c>
      <c r="E11" s="3">
        <v>2843060</v>
      </c>
      <c r="F11" s="3"/>
      <c r="G11" s="3">
        <v>36750231</v>
      </c>
    </row>
    <row r="12" spans="1:7" x14ac:dyDescent="0.45">
      <c r="A12" s="1" t="s">
        <v>39</v>
      </c>
      <c r="C12" s="1" t="s">
        <v>40</v>
      </c>
      <c r="E12" s="3">
        <v>0</v>
      </c>
      <c r="F12" s="3"/>
      <c r="G12" s="3">
        <v>234958059</v>
      </c>
    </row>
    <row r="13" spans="1:7" x14ac:dyDescent="0.45">
      <c r="A13" s="1" t="s">
        <v>41</v>
      </c>
      <c r="C13" s="1" t="s">
        <v>111</v>
      </c>
      <c r="E13" s="3">
        <v>0</v>
      </c>
      <c r="F13" s="3"/>
      <c r="G13" s="3">
        <v>31014</v>
      </c>
    </row>
    <row r="14" spans="1:7" x14ac:dyDescent="0.45">
      <c r="A14" s="1" t="s">
        <v>44</v>
      </c>
      <c r="C14" s="1" t="s">
        <v>45</v>
      </c>
      <c r="E14" s="3">
        <v>792</v>
      </c>
      <c r="F14" s="3"/>
      <c r="G14" s="3">
        <v>10035</v>
      </c>
    </row>
    <row r="15" spans="1:7" x14ac:dyDescent="0.45">
      <c r="A15" s="1" t="s">
        <v>46</v>
      </c>
      <c r="C15" s="1" t="s">
        <v>47</v>
      </c>
      <c r="E15" s="3">
        <v>2760</v>
      </c>
      <c r="F15" s="3"/>
      <c r="G15" s="3">
        <v>58197</v>
      </c>
    </row>
    <row r="16" spans="1:7" x14ac:dyDescent="0.45">
      <c r="A16" s="1" t="s">
        <v>48</v>
      </c>
      <c r="C16" s="1" t="s">
        <v>49</v>
      </c>
      <c r="E16" s="3">
        <v>580411</v>
      </c>
      <c r="F16" s="3"/>
      <c r="G16" s="3">
        <v>2771678</v>
      </c>
    </row>
    <row r="17" spans="1:7" x14ac:dyDescent="0.45">
      <c r="A17" s="1" t="s">
        <v>48</v>
      </c>
      <c r="C17" s="1" t="s">
        <v>50</v>
      </c>
      <c r="E17" s="3">
        <v>504410989</v>
      </c>
      <c r="F17" s="3"/>
      <c r="G17" s="3">
        <v>15161397079</v>
      </c>
    </row>
    <row r="18" spans="1:7" x14ac:dyDescent="0.45">
      <c r="A18" s="1" t="s">
        <v>48</v>
      </c>
      <c r="C18" s="1" t="s">
        <v>112</v>
      </c>
      <c r="E18" s="3">
        <v>0</v>
      </c>
      <c r="F18" s="3"/>
      <c r="G18" s="3">
        <v>19991095804</v>
      </c>
    </row>
    <row r="19" spans="1:7" x14ac:dyDescent="0.45">
      <c r="A19" s="1" t="s">
        <v>48</v>
      </c>
      <c r="C19" s="1" t="s">
        <v>52</v>
      </c>
      <c r="E19" s="3">
        <v>339178376</v>
      </c>
      <c r="F19" s="3"/>
      <c r="G19" s="3">
        <v>5887534384</v>
      </c>
    </row>
    <row r="20" spans="1:7" x14ac:dyDescent="0.45">
      <c r="A20" s="1" t="s">
        <v>53</v>
      </c>
      <c r="C20" s="1" t="s">
        <v>54</v>
      </c>
      <c r="E20" s="3">
        <v>5750477</v>
      </c>
      <c r="F20" s="3"/>
      <c r="G20" s="3">
        <v>11226659</v>
      </c>
    </row>
    <row r="21" spans="1:7" x14ac:dyDescent="0.45">
      <c r="A21" s="1" t="s">
        <v>53</v>
      </c>
      <c r="C21" s="1" t="s">
        <v>113</v>
      </c>
      <c r="E21" s="3">
        <v>0</v>
      </c>
      <c r="F21" s="3"/>
      <c r="G21" s="3">
        <v>2772602832</v>
      </c>
    </row>
    <row r="22" spans="1:7" x14ac:dyDescent="0.45">
      <c r="A22" s="1" t="s">
        <v>53</v>
      </c>
      <c r="C22" s="1" t="s">
        <v>55</v>
      </c>
      <c r="E22" s="3">
        <v>420377074</v>
      </c>
      <c r="F22" s="3"/>
      <c r="G22" s="3">
        <v>4204878882</v>
      </c>
    </row>
    <row r="23" spans="1:7" x14ac:dyDescent="0.45">
      <c r="A23" s="1" t="s">
        <v>53</v>
      </c>
      <c r="C23" s="1" t="s">
        <v>56</v>
      </c>
      <c r="E23" s="3">
        <v>1283952473</v>
      </c>
      <c r="F23" s="3"/>
      <c r="G23" s="3">
        <v>19910620262</v>
      </c>
    </row>
    <row r="24" spans="1:7" x14ac:dyDescent="0.45">
      <c r="A24" s="1" t="s">
        <v>60</v>
      </c>
      <c r="C24" s="1" t="s">
        <v>61</v>
      </c>
      <c r="E24" s="3">
        <v>42481</v>
      </c>
      <c r="F24" s="3"/>
      <c r="G24" s="3">
        <v>166279</v>
      </c>
    </row>
    <row r="25" spans="1:7" ht="19.5" thickBot="1" x14ac:dyDescent="0.5">
      <c r="E25" s="4">
        <f>SUM(E8:E24)</f>
        <v>2557258877</v>
      </c>
      <c r="F25" s="3"/>
      <c r="G25" s="4">
        <f>SUM(G8:G24)</f>
        <v>70702381869</v>
      </c>
    </row>
    <row r="26" spans="1:7" ht="19.5" thickTop="1" x14ac:dyDescent="0.45">
      <c r="E26" s="3"/>
      <c r="F26" s="3"/>
      <c r="G26" s="3"/>
    </row>
    <row r="27" spans="1:7" x14ac:dyDescent="0.45">
      <c r="E27" s="3"/>
      <c r="F27" s="3"/>
      <c r="G27" s="3"/>
    </row>
    <row r="28" spans="1:7" x14ac:dyDescent="0.45">
      <c r="E28" s="3"/>
      <c r="F28" s="3"/>
      <c r="G28" s="3"/>
    </row>
    <row r="29" spans="1:7" x14ac:dyDescent="0.45">
      <c r="E29" s="3"/>
      <c r="F29" s="3"/>
      <c r="G29" s="3"/>
    </row>
    <row r="30" spans="1:7" x14ac:dyDescent="0.45">
      <c r="E30" s="3"/>
      <c r="F30" s="3"/>
      <c r="G30" s="3"/>
    </row>
    <row r="31" spans="1:7" x14ac:dyDescent="0.45">
      <c r="E31" s="3"/>
      <c r="F31" s="3"/>
      <c r="G31" s="3"/>
    </row>
    <row r="32" spans="1:7" x14ac:dyDescent="0.45">
      <c r="E32" s="3"/>
      <c r="F32" s="3"/>
      <c r="G32" s="3"/>
    </row>
    <row r="33" spans="5:7" x14ac:dyDescent="0.45">
      <c r="E33" s="3"/>
      <c r="F33" s="3"/>
      <c r="G33" s="3"/>
    </row>
    <row r="34" spans="5:7" x14ac:dyDescent="0.45">
      <c r="E34" s="3"/>
      <c r="F34" s="3"/>
      <c r="G34" s="3"/>
    </row>
    <row r="35" spans="5:7" x14ac:dyDescent="0.45">
      <c r="E35" s="3"/>
      <c r="F35" s="3"/>
      <c r="G35" s="3"/>
    </row>
    <row r="36" spans="5:7" x14ac:dyDescent="0.45">
      <c r="E36" s="3"/>
      <c r="F36" s="3"/>
      <c r="G36" s="3"/>
    </row>
    <row r="37" spans="5:7" x14ac:dyDescent="0.45">
      <c r="E37" s="3"/>
      <c r="F37" s="3"/>
      <c r="G37" s="3"/>
    </row>
    <row r="38" spans="5:7" x14ac:dyDescent="0.45">
      <c r="E38" s="3"/>
      <c r="F38" s="3"/>
      <c r="G38" s="3"/>
    </row>
    <row r="39" spans="5:7" x14ac:dyDescent="0.45">
      <c r="E39" s="3"/>
      <c r="F39" s="3"/>
      <c r="G39" s="3"/>
    </row>
    <row r="40" spans="5:7" x14ac:dyDescent="0.45">
      <c r="E40" s="3"/>
      <c r="F40" s="3"/>
      <c r="G40" s="3"/>
    </row>
    <row r="41" spans="5:7" x14ac:dyDescent="0.45">
      <c r="E41" s="3"/>
      <c r="F41" s="3"/>
      <c r="G41" s="3"/>
    </row>
    <row r="42" spans="5:7" x14ac:dyDescent="0.45">
      <c r="E42" s="3"/>
      <c r="F42" s="3"/>
      <c r="G42" s="3"/>
    </row>
    <row r="43" spans="5:7" x14ac:dyDescent="0.45">
      <c r="E43" s="3"/>
      <c r="F43" s="3"/>
      <c r="G43" s="3"/>
    </row>
    <row r="44" spans="5:7" x14ac:dyDescent="0.45">
      <c r="E44" s="3"/>
      <c r="F44" s="3"/>
      <c r="G44" s="3"/>
    </row>
    <row r="45" spans="5:7" x14ac:dyDescent="0.45">
      <c r="E45" s="3"/>
      <c r="F45" s="3"/>
      <c r="G45" s="3"/>
    </row>
    <row r="46" spans="5:7" x14ac:dyDescent="0.45">
      <c r="E46" s="3"/>
      <c r="F46" s="3"/>
      <c r="G46" s="3"/>
    </row>
    <row r="47" spans="5:7" x14ac:dyDescent="0.45">
      <c r="E47" s="3"/>
      <c r="F47" s="3"/>
      <c r="G47" s="3"/>
    </row>
    <row r="48" spans="5:7" x14ac:dyDescent="0.45">
      <c r="E48" s="3"/>
      <c r="F48" s="3"/>
      <c r="G48" s="3"/>
    </row>
    <row r="49" spans="5:7" x14ac:dyDescent="0.45">
      <c r="E49" s="3"/>
      <c r="F49" s="3"/>
      <c r="G49" s="3"/>
    </row>
    <row r="50" spans="5:7" x14ac:dyDescent="0.45">
      <c r="E50" s="3"/>
      <c r="F50" s="3"/>
      <c r="G50" s="3"/>
    </row>
    <row r="51" spans="5:7" x14ac:dyDescent="0.45">
      <c r="E51" s="3"/>
      <c r="F51" s="3"/>
      <c r="G51" s="3"/>
    </row>
    <row r="52" spans="5:7" x14ac:dyDescent="0.45">
      <c r="E52" s="3"/>
      <c r="F52" s="3"/>
      <c r="G52" s="3"/>
    </row>
    <row r="53" spans="5:7" x14ac:dyDescent="0.45">
      <c r="E53" s="3"/>
      <c r="F53" s="3"/>
      <c r="G53" s="3"/>
    </row>
    <row r="54" spans="5:7" x14ac:dyDescent="0.45">
      <c r="E54" s="3"/>
      <c r="F54" s="3"/>
      <c r="G54" s="3"/>
    </row>
    <row r="55" spans="5:7" x14ac:dyDescent="0.45">
      <c r="E55" s="3"/>
      <c r="F55" s="3"/>
      <c r="G55" s="3"/>
    </row>
    <row r="56" spans="5:7" x14ac:dyDescent="0.45">
      <c r="E56" s="3"/>
      <c r="F56" s="3"/>
      <c r="G56" s="3"/>
    </row>
    <row r="57" spans="5:7" x14ac:dyDescent="0.45">
      <c r="E57" s="3"/>
      <c r="F57" s="3"/>
      <c r="G57" s="3"/>
    </row>
    <row r="58" spans="5:7" x14ac:dyDescent="0.45">
      <c r="E58" s="3"/>
      <c r="F58" s="3"/>
      <c r="G58" s="3"/>
    </row>
    <row r="59" spans="5:7" x14ac:dyDescent="0.45">
      <c r="E59" s="3"/>
      <c r="F59" s="3"/>
      <c r="G59" s="3"/>
    </row>
    <row r="60" spans="5:7" x14ac:dyDescent="0.45">
      <c r="E60" s="3"/>
      <c r="F60" s="3"/>
      <c r="G60" s="3"/>
    </row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00" zoomScaleSheetLayoutView="115" workbookViewId="0">
      <selection activeCell="E15" sqref="E1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63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2" t="s">
        <v>114</v>
      </c>
      <c r="C6" s="14" t="s">
        <v>65</v>
      </c>
      <c r="E6" s="14" t="s">
        <v>6</v>
      </c>
    </row>
    <row r="7" spans="1:5" x14ac:dyDescent="0.45">
      <c r="A7" s="1" t="s">
        <v>114</v>
      </c>
      <c r="C7" s="3">
        <v>124</v>
      </c>
      <c r="D7" s="3"/>
      <c r="E7" s="3">
        <v>144554585</v>
      </c>
    </row>
    <row r="8" spans="1:5" x14ac:dyDescent="0.45">
      <c r="A8" s="1" t="s">
        <v>115</v>
      </c>
      <c r="C8" s="3">
        <v>224</v>
      </c>
      <c r="D8" s="3"/>
      <c r="E8" s="3">
        <v>5643884</v>
      </c>
    </row>
    <row r="9" spans="1:5" x14ac:dyDescent="0.45">
      <c r="A9" s="1" t="s">
        <v>116</v>
      </c>
      <c r="C9" s="3">
        <v>0</v>
      </c>
      <c r="D9" s="3"/>
      <c r="E9" s="3">
        <v>11953383</v>
      </c>
    </row>
    <row r="10" spans="1:5" ht="19.5" thickBot="1" x14ac:dyDescent="0.5">
      <c r="A10" s="1" t="s">
        <v>71</v>
      </c>
      <c r="C10" s="4">
        <f>SUM(C7:C9)</f>
        <v>348</v>
      </c>
      <c r="D10" s="3"/>
      <c r="E10" s="4">
        <f>SUM(E7:E9)</f>
        <v>162151852</v>
      </c>
    </row>
    <row r="11" spans="1:5" ht="19.5" thickTop="1" x14ac:dyDescent="0.45">
      <c r="C11" s="3"/>
      <c r="D11" s="3"/>
      <c r="E11" s="3"/>
    </row>
    <row r="12" spans="1:5" x14ac:dyDescent="0.45">
      <c r="C12" s="3"/>
      <c r="D12" s="3"/>
      <c r="E12" s="3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view="pageBreakPreview" zoomScaleNormal="100" zoomScaleSheetLayoutView="100" workbookViewId="0">
      <selection activeCell="C11" sqref="C11:C1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1" ht="30" x14ac:dyDescent="0.45">
      <c r="A2" s="13" t="s">
        <v>0</v>
      </c>
      <c r="B2" s="13"/>
      <c r="C2" s="13"/>
      <c r="D2" s="13"/>
      <c r="E2" s="13"/>
      <c r="F2" s="13"/>
      <c r="G2" s="13"/>
    </row>
    <row r="3" spans="1:11" ht="30" x14ac:dyDescent="0.45">
      <c r="A3" s="13" t="s">
        <v>63</v>
      </c>
      <c r="B3" s="13"/>
      <c r="C3" s="13"/>
      <c r="D3" s="13"/>
      <c r="E3" s="13"/>
      <c r="F3" s="13"/>
      <c r="G3" s="13"/>
    </row>
    <row r="4" spans="1:11" ht="30" x14ac:dyDescent="0.45">
      <c r="A4" s="13" t="s">
        <v>2</v>
      </c>
      <c r="B4" s="13"/>
      <c r="C4" s="13"/>
      <c r="D4" s="13"/>
      <c r="E4" s="13"/>
      <c r="F4" s="13"/>
      <c r="G4" s="13"/>
    </row>
    <row r="6" spans="1:11" ht="30" x14ac:dyDescent="0.45">
      <c r="A6" s="14" t="s">
        <v>67</v>
      </c>
      <c r="C6" s="14" t="s">
        <v>30</v>
      </c>
      <c r="E6" s="14" t="s">
        <v>103</v>
      </c>
      <c r="G6" s="14" t="s">
        <v>13</v>
      </c>
    </row>
    <row r="7" spans="1:11" x14ac:dyDescent="0.45">
      <c r="A7" s="1" t="s">
        <v>117</v>
      </c>
      <c r="C7" s="8">
        <v>-250492954171</v>
      </c>
      <c r="D7" s="9"/>
      <c r="E7" s="10">
        <v>1.0178</v>
      </c>
      <c r="F7" s="9"/>
      <c r="G7" s="10">
        <v>-0.1062</v>
      </c>
    </row>
    <row r="8" spans="1:11" x14ac:dyDescent="0.45">
      <c r="A8" s="1" t="s">
        <v>118</v>
      </c>
      <c r="C8" s="8">
        <v>155285930499</v>
      </c>
      <c r="D8" s="9"/>
      <c r="E8" s="10">
        <v>-0.63100000000000001</v>
      </c>
      <c r="F8" s="9"/>
      <c r="G8" s="10">
        <v>6.59E-2</v>
      </c>
    </row>
    <row r="9" spans="1:11" x14ac:dyDescent="0.45">
      <c r="A9" s="1" t="s">
        <v>119</v>
      </c>
      <c r="C9" s="8">
        <v>2557258877</v>
      </c>
      <c r="D9" s="9"/>
      <c r="E9" s="10">
        <v>-1.04E-2</v>
      </c>
      <c r="F9" s="9"/>
      <c r="G9" s="10">
        <v>1.1000000000000001E-3</v>
      </c>
    </row>
    <row r="10" spans="1:11" ht="19.5" thickBot="1" x14ac:dyDescent="0.5">
      <c r="C10" s="11">
        <f>SUM(C7:C9)</f>
        <v>-92649764795</v>
      </c>
      <c r="D10" s="9"/>
      <c r="E10" s="12">
        <f>SUM(E7:E9)</f>
        <v>0.37640000000000001</v>
      </c>
      <c r="F10" s="9"/>
      <c r="G10" s="12">
        <f>SUM(G7:G9)</f>
        <v>-3.9200000000000006E-2</v>
      </c>
      <c r="H10" s="9"/>
      <c r="I10" s="9"/>
      <c r="J10" s="9"/>
      <c r="K10" s="9"/>
    </row>
    <row r="11" spans="1:11" ht="19.5" thickTop="1" x14ac:dyDescent="0.45">
      <c r="C11" s="8"/>
      <c r="D11" s="9"/>
      <c r="E11" s="9"/>
      <c r="F11" s="9"/>
      <c r="G11" s="9"/>
      <c r="H11" s="9"/>
      <c r="I11" s="9"/>
      <c r="J11" s="9"/>
      <c r="K11" s="9"/>
    </row>
    <row r="12" spans="1:11" x14ac:dyDescent="0.45">
      <c r="C12" s="8"/>
      <c r="D12" s="9"/>
      <c r="E12" s="9"/>
      <c r="F12" s="9"/>
      <c r="G12" s="9"/>
      <c r="H12" s="9"/>
      <c r="I12" s="9"/>
      <c r="J12" s="9"/>
      <c r="K12" s="9"/>
    </row>
    <row r="13" spans="1:11" x14ac:dyDescent="0.45">
      <c r="C13" s="8"/>
    </row>
    <row r="14" spans="1:11" x14ac:dyDescent="0.45">
      <c r="C14" s="8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9"/>
  <sheetViews>
    <sheetView rightToLeft="1" zoomScale="85" zoomScaleNormal="85" workbookViewId="0">
      <selection activeCell="L13" sqref="L13"/>
    </sheetView>
  </sheetViews>
  <sheetFormatPr defaultRowHeight="18.75" x14ac:dyDescent="0.45"/>
  <cols>
    <col min="1" max="1" width="19.85546875" style="1" bestFit="1" customWidth="1"/>
    <col min="2" max="2" width="1" style="1" customWidth="1"/>
    <col min="3" max="3" width="9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" style="1" bestFit="1" customWidth="1"/>
    <col min="14" max="14" width="1" style="1" customWidth="1"/>
    <col min="15" max="15" width="17.5703125" style="1" customWidth="1"/>
    <col min="16" max="16" width="1" style="1" customWidth="1"/>
    <col min="17" max="17" width="7.7109375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4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30" x14ac:dyDescent="0.45">
      <c r="A5" s="17" t="s">
        <v>19</v>
      </c>
      <c r="B5" s="17"/>
      <c r="C5" s="17"/>
      <c r="D5" s="17"/>
      <c r="E5" s="17"/>
    </row>
    <row r="6" spans="1:25" ht="30" x14ac:dyDescent="0.45"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20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22</v>
      </c>
      <c r="U7" s="13" t="s">
        <v>8</v>
      </c>
      <c r="W7" s="13" t="s">
        <v>9</v>
      </c>
      <c r="Y7" s="15" t="s">
        <v>13</v>
      </c>
    </row>
    <row r="8" spans="1:25" ht="30" x14ac:dyDescent="0.45">
      <c r="A8" s="14" t="s">
        <v>20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22</v>
      </c>
      <c r="U8" s="14" t="s">
        <v>8</v>
      </c>
      <c r="W8" s="14" t="s">
        <v>9</v>
      </c>
      <c r="Y8" s="16" t="s">
        <v>13</v>
      </c>
    </row>
    <row r="9" spans="1:25" x14ac:dyDescent="0.45">
      <c r="A9" s="1" t="s">
        <v>23</v>
      </c>
      <c r="C9" s="3">
        <v>82900</v>
      </c>
      <c r="D9" s="3"/>
      <c r="E9" s="3">
        <v>79362945909</v>
      </c>
      <c r="F9" s="3"/>
      <c r="G9" s="3">
        <v>82712573628</v>
      </c>
      <c r="H9" s="3"/>
      <c r="I9" s="3">
        <v>0</v>
      </c>
      <c r="J9" s="3"/>
      <c r="K9" s="3">
        <v>0</v>
      </c>
      <c r="L9" s="3"/>
      <c r="M9" s="3">
        <v>82900</v>
      </c>
      <c r="N9" s="3"/>
      <c r="O9" s="3">
        <v>82884974375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Y9" s="5">
        <v>0</v>
      </c>
    </row>
  </sheetData>
  <mergeCells count="22">
    <mergeCell ref="A5:E5"/>
    <mergeCell ref="A4:Y4"/>
    <mergeCell ref="A3:Y3"/>
    <mergeCell ref="A2:Y2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K8"/>
    <mergeCell ref="I7:K7"/>
    <mergeCell ref="C7:C8"/>
    <mergeCell ref="E7:E8"/>
    <mergeCell ref="A7:A8"/>
    <mergeCell ref="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topLeftCell="A16" zoomScaleNormal="100" zoomScaleSheetLayoutView="100" workbookViewId="0">
      <selection activeCell="Q23" sqref="Q23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6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25</v>
      </c>
      <c r="C6" s="14" t="s">
        <v>26</v>
      </c>
      <c r="D6" s="14" t="s">
        <v>26</v>
      </c>
      <c r="E6" s="14" t="s">
        <v>26</v>
      </c>
      <c r="F6" s="14" t="s">
        <v>26</v>
      </c>
      <c r="G6" s="14" t="s">
        <v>26</v>
      </c>
      <c r="H6" s="14" t="s">
        <v>26</v>
      </c>
      <c r="I6" s="14" t="s">
        <v>26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25</v>
      </c>
      <c r="C7" s="14" t="s">
        <v>27</v>
      </c>
      <c r="E7" s="14" t="s">
        <v>28</v>
      </c>
      <c r="G7" s="14" t="s">
        <v>29</v>
      </c>
      <c r="I7" s="14" t="s">
        <v>21</v>
      </c>
      <c r="K7" s="14" t="s">
        <v>30</v>
      </c>
      <c r="M7" s="14" t="s">
        <v>31</v>
      </c>
      <c r="O7" s="14" t="s">
        <v>32</v>
      </c>
      <c r="Q7" s="14" t="s">
        <v>30</v>
      </c>
      <c r="S7" s="14" t="s">
        <v>24</v>
      </c>
    </row>
    <row r="8" spans="1:19" x14ac:dyDescent="0.45">
      <c r="A8" s="1" t="s">
        <v>33</v>
      </c>
      <c r="C8" s="1" t="s">
        <v>34</v>
      </c>
      <c r="E8" s="1" t="s">
        <v>35</v>
      </c>
      <c r="G8" s="1" t="s">
        <v>36</v>
      </c>
      <c r="I8" s="3">
        <v>0</v>
      </c>
      <c r="J8" s="3"/>
      <c r="K8" s="3">
        <v>11699711</v>
      </c>
      <c r="L8" s="3"/>
      <c r="M8" s="3">
        <v>49474</v>
      </c>
      <c r="N8" s="3"/>
      <c r="O8" s="3">
        <v>11749185</v>
      </c>
      <c r="P8" s="3"/>
      <c r="Q8" s="3">
        <v>0</v>
      </c>
      <c r="S8" s="5">
        <v>0</v>
      </c>
    </row>
    <row r="9" spans="1:19" x14ac:dyDescent="0.45">
      <c r="A9" s="1" t="s">
        <v>37</v>
      </c>
      <c r="C9" s="1" t="s">
        <v>38</v>
      </c>
      <c r="E9" s="1" t="s">
        <v>35</v>
      </c>
      <c r="G9" s="1" t="s">
        <v>36</v>
      </c>
      <c r="I9" s="3">
        <v>0</v>
      </c>
      <c r="J9" s="3"/>
      <c r="K9" s="3">
        <v>471691975</v>
      </c>
      <c r="L9" s="3"/>
      <c r="M9" s="3">
        <v>596605200</v>
      </c>
      <c r="N9" s="3"/>
      <c r="O9" s="3">
        <v>1068297175</v>
      </c>
      <c r="P9" s="3"/>
      <c r="Q9" s="3">
        <v>0</v>
      </c>
      <c r="S9" s="5">
        <v>0</v>
      </c>
    </row>
    <row r="10" spans="1:19" x14ac:dyDescent="0.45">
      <c r="A10" s="1" t="s">
        <v>39</v>
      </c>
      <c r="C10" s="1" t="s">
        <v>40</v>
      </c>
      <c r="E10" s="1" t="s">
        <v>35</v>
      </c>
      <c r="G10" s="1" t="s">
        <v>36</v>
      </c>
      <c r="I10" s="3">
        <v>0</v>
      </c>
      <c r="J10" s="3"/>
      <c r="K10" s="3">
        <v>215049989067</v>
      </c>
      <c r="L10" s="3"/>
      <c r="M10" s="3">
        <v>286007607133</v>
      </c>
      <c r="N10" s="3"/>
      <c r="O10" s="3">
        <v>500766547781</v>
      </c>
      <c r="P10" s="3"/>
      <c r="Q10" s="3">
        <v>291048419</v>
      </c>
      <c r="S10" s="5">
        <v>1E-4</v>
      </c>
    </row>
    <row r="11" spans="1:19" x14ac:dyDescent="0.45">
      <c r="A11" s="1" t="s">
        <v>41</v>
      </c>
      <c r="C11" s="1" t="s">
        <v>42</v>
      </c>
      <c r="E11" s="1" t="s">
        <v>43</v>
      </c>
      <c r="G11" s="1" t="s">
        <v>36</v>
      </c>
      <c r="I11" s="3">
        <v>0</v>
      </c>
      <c r="J11" s="3"/>
      <c r="K11" s="3">
        <v>49543044</v>
      </c>
      <c r="L11" s="3"/>
      <c r="M11" s="3">
        <v>0</v>
      </c>
      <c r="N11" s="3"/>
      <c r="O11" s="3">
        <v>0</v>
      </c>
      <c r="P11" s="3"/>
      <c r="Q11" s="3">
        <v>49543044</v>
      </c>
      <c r="S11" s="5">
        <v>0</v>
      </c>
    </row>
    <row r="12" spans="1:19" x14ac:dyDescent="0.45">
      <c r="A12" s="1" t="s">
        <v>44</v>
      </c>
      <c r="C12" s="1" t="s">
        <v>45</v>
      </c>
      <c r="E12" s="1" t="s">
        <v>35</v>
      </c>
      <c r="G12" s="1" t="s">
        <v>36</v>
      </c>
      <c r="I12" s="3">
        <v>0</v>
      </c>
      <c r="J12" s="3"/>
      <c r="K12" s="3">
        <v>165154</v>
      </c>
      <c r="L12" s="3"/>
      <c r="M12" s="3">
        <v>0</v>
      </c>
      <c r="N12" s="3"/>
      <c r="O12" s="3">
        <v>0</v>
      </c>
      <c r="P12" s="3"/>
      <c r="Q12" s="3">
        <v>165154</v>
      </c>
      <c r="S12" s="5">
        <v>0</v>
      </c>
    </row>
    <row r="13" spans="1:19" x14ac:dyDescent="0.45">
      <c r="A13" s="1" t="s">
        <v>46</v>
      </c>
      <c r="C13" s="1" t="s">
        <v>47</v>
      </c>
      <c r="E13" s="1" t="s">
        <v>35</v>
      </c>
      <c r="G13" s="1" t="s">
        <v>36</v>
      </c>
      <c r="I13" s="3">
        <v>0</v>
      </c>
      <c r="J13" s="3"/>
      <c r="K13" s="3">
        <v>492899</v>
      </c>
      <c r="L13" s="3"/>
      <c r="M13" s="3">
        <v>0</v>
      </c>
      <c r="N13" s="3"/>
      <c r="O13" s="3">
        <v>492899</v>
      </c>
      <c r="P13" s="3"/>
      <c r="Q13" s="3">
        <v>0</v>
      </c>
      <c r="S13" s="5">
        <v>0</v>
      </c>
    </row>
    <row r="14" spans="1:19" x14ac:dyDescent="0.45">
      <c r="A14" s="1" t="s">
        <v>48</v>
      </c>
      <c r="C14" s="1" t="s">
        <v>49</v>
      </c>
      <c r="E14" s="1" t="s">
        <v>35</v>
      </c>
      <c r="G14" s="1" t="s">
        <v>36</v>
      </c>
      <c r="I14" s="3">
        <v>0</v>
      </c>
      <c r="J14" s="3"/>
      <c r="K14" s="3">
        <v>510376197</v>
      </c>
      <c r="L14" s="3"/>
      <c r="M14" s="3">
        <v>486388629</v>
      </c>
      <c r="N14" s="3"/>
      <c r="O14" s="3">
        <v>0</v>
      </c>
      <c r="P14" s="3"/>
      <c r="Q14" s="3">
        <v>996764826</v>
      </c>
      <c r="S14" s="5">
        <v>4.0000000000000002E-4</v>
      </c>
    </row>
    <row r="15" spans="1:19" x14ac:dyDescent="0.45">
      <c r="A15" s="1" t="s">
        <v>48</v>
      </c>
      <c r="C15" s="1" t="s">
        <v>50</v>
      </c>
      <c r="E15" s="1" t="s">
        <v>51</v>
      </c>
      <c r="G15" s="1" t="s">
        <v>36</v>
      </c>
      <c r="I15" s="3">
        <v>23</v>
      </c>
      <c r="J15" s="3"/>
      <c r="K15" s="3">
        <v>17000000000</v>
      </c>
      <c r="L15" s="3"/>
      <c r="M15" s="3">
        <v>0</v>
      </c>
      <c r="N15" s="3"/>
      <c r="O15" s="3">
        <v>0</v>
      </c>
      <c r="P15" s="3"/>
      <c r="Q15" s="3">
        <v>17000000000</v>
      </c>
      <c r="S15" s="5">
        <v>7.1999999999999998E-3</v>
      </c>
    </row>
    <row r="16" spans="1:19" x14ac:dyDescent="0.45">
      <c r="A16" s="1" t="s">
        <v>48</v>
      </c>
      <c r="C16" s="1" t="s">
        <v>52</v>
      </c>
      <c r="E16" s="1" t="s">
        <v>51</v>
      </c>
      <c r="G16" s="1" t="s">
        <v>36</v>
      </c>
      <c r="I16" s="3">
        <v>23</v>
      </c>
      <c r="J16" s="3"/>
      <c r="K16" s="3">
        <v>5000000000</v>
      </c>
      <c r="L16" s="3"/>
      <c r="M16" s="3">
        <v>0</v>
      </c>
      <c r="N16" s="3"/>
      <c r="O16" s="3">
        <v>0</v>
      </c>
      <c r="P16" s="3"/>
      <c r="Q16" s="3">
        <v>5000000000</v>
      </c>
      <c r="S16" s="5">
        <v>2.0999999999999999E-3</v>
      </c>
    </row>
    <row r="17" spans="1:19" x14ac:dyDescent="0.45">
      <c r="A17" s="1" t="s">
        <v>53</v>
      </c>
      <c r="C17" s="1" t="s">
        <v>54</v>
      </c>
      <c r="E17" s="1" t="s">
        <v>35</v>
      </c>
      <c r="G17" s="1" t="s">
        <v>36</v>
      </c>
      <c r="I17" s="3">
        <v>0</v>
      </c>
      <c r="J17" s="3"/>
      <c r="K17" s="3">
        <v>1354151819</v>
      </c>
      <c r="L17" s="3"/>
      <c r="M17" s="3">
        <v>1358243105</v>
      </c>
      <c r="N17" s="3"/>
      <c r="O17" s="3">
        <v>0</v>
      </c>
      <c r="P17" s="3"/>
      <c r="Q17" s="3">
        <v>2712394924</v>
      </c>
      <c r="S17" s="5">
        <v>1.1999999999999999E-3</v>
      </c>
    </row>
    <row r="18" spans="1:19" x14ac:dyDescent="0.45">
      <c r="A18" s="1" t="s">
        <v>53</v>
      </c>
      <c r="C18" s="1" t="s">
        <v>55</v>
      </c>
      <c r="E18" s="1" t="s">
        <v>51</v>
      </c>
      <c r="G18" s="1" t="s">
        <v>36</v>
      </c>
      <c r="I18" s="3">
        <v>23</v>
      </c>
      <c r="J18" s="3"/>
      <c r="K18" s="3">
        <v>17910000000</v>
      </c>
      <c r="L18" s="3"/>
      <c r="M18" s="3">
        <v>0</v>
      </c>
      <c r="N18" s="3"/>
      <c r="O18" s="3">
        <v>0</v>
      </c>
      <c r="P18" s="3"/>
      <c r="Q18" s="3">
        <v>17910000000</v>
      </c>
      <c r="S18" s="5">
        <v>7.6E-3</v>
      </c>
    </row>
    <row r="19" spans="1:19" x14ac:dyDescent="0.45">
      <c r="A19" s="1" t="s">
        <v>53</v>
      </c>
      <c r="C19" s="1" t="s">
        <v>56</v>
      </c>
      <c r="E19" s="1" t="s">
        <v>51</v>
      </c>
      <c r="G19" s="1" t="s">
        <v>36</v>
      </c>
      <c r="I19" s="3">
        <v>23</v>
      </c>
      <c r="J19" s="3"/>
      <c r="K19" s="3">
        <v>51327000000</v>
      </c>
      <c r="L19" s="3"/>
      <c r="M19" s="3">
        <v>0</v>
      </c>
      <c r="N19" s="3"/>
      <c r="O19" s="3">
        <v>0</v>
      </c>
      <c r="P19" s="3"/>
      <c r="Q19" s="3">
        <v>51327000000</v>
      </c>
      <c r="S19" s="5">
        <v>2.18E-2</v>
      </c>
    </row>
    <row r="20" spans="1:19" x14ac:dyDescent="0.45">
      <c r="A20" s="1" t="s">
        <v>57</v>
      </c>
      <c r="C20" s="1" t="s">
        <v>58</v>
      </c>
      <c r="E20" s="1" t="s">
        <v>35</v>
      </c>
      <c r="G20" s="1" t="s">
        <v>59</v>
      </c>
      <c r="I20" s="3">
        <v>0</v>
      </c>
      <c r="J20" s="3"/>
      <c r="K20" s="3">
        <v>10000</v>
      </c>
      <c r="L20" s="3"/>
      <c r="M20" s="3">
        <v>0</v>
      </c>
      <c r="N20" s="3"/>
      <c r="O20" s="3">
        <v>0</v>
      </c>
      <c r="P20" s="3"/>
      <c r="Q20" s="3">
        <v>10000</v>
      </c>
      <c r="S20" s="5">
        <v>0</v>
      </c>
    </row>
    <row r="21" spans="1:19" x14ac:dyDescent="0.45">
      <c r="A21" s="1" t="s">
        <v>60</v>
      </c>
      <c r="C21" s="1" t="s">
        <v>61</v>
      </c>
      <c r="E21" s="1" t="s">
        <v>35</v>
      </c>
      <c r="G21" s="1" t="s">
        <v>62</v>
      </c>
      <c r="I21" s="3">
        <v>0</v>
      </c>
      <c r="J21" s="3"/>
      <c r="K21" s="3">
        <v>10013798</v>
      </c>
      <c r="L21" s="3"/>
      <c r="M21" s="3">
        <v>42481</v>
      </c>
      <c r="N21" s="3"/>
      <c r="O21" s="3">
        <v>10000</v>
      </c>
      <c r="P21" s="3"/>
      <c r="Q21" s="3">
        <v>10046279</v>
      </c>
      <c r="S21" s="5">
        <v>0</v>
      </c>
    </row>
    <row r="22" spans="1:19" ht="19.5" thickBot="1" x14ac:dyDescent="0.5">
      <c r="I22" s="3"/>
      <c r="J22" s="3"/>
      <c r="K22" s="4">
        <f>SUM(K8:K21)</f>
        <v>308695133664</v>
      </c>
      <c r="L22" s="3"/>
      <c r="M22" s="4">
        <f>SUM(M8:M21)</f>
        <v>288448936022</v>
      </c>
      <c r="N22" s="3"/>
      <c r="O22" s="4">
        <f>SUM(O8:O21)</f>
        <v>501847097040</v>
      </c>
      <c r="P22" s="3"/>
      <c r="Q22" s="4">
        <f>SUM(Q8:Q21)</f>
        <v>95296972646</v>
      </c>
      <c r="S22" s="6">
        <f>SUM(S8:S21)</f>
        <v>4.0399999999999998E-2</v>
      </c>
    </row>
    <row r="23" spans="1:19" ht="19.5" thickTop="1" x14ac:dyDescent="0.45">
      <c r="I23" s="3"/>
      <c r="J23" s="3"/>
      <c r="K23" s="3"/>
      <c r="L23" s="3"/>
      <c r="M23" s="3"/>
      <c r="N23" s="3"/>
      <c r="O23" s="3"/>
      <c r="P23" s="3"/>
      <c r="Q23" s="3"/>
    </row>
    <row r="24" spans="1:19" x14ac:dyDescent="0.45">
      <c r="I24" s="3"/>
      <c r="J24" s="3"/>
      <c r="K24" s="3"/>
      <c r="L24" s="3"/>
      <c r="M24" s="3"/>
      <c r="N24" s="3"/>
      <c r="O24" s="3"/>
      <c r="P24" s="3"/>
      <c r="Q24" s="3"/>
    </row>
    <row r="25" spans="1:19" x14ac:dyDescent="0.45">
      <c r="I25" s="3"/>
      <c r="J25" s="3"/>
      <c r="K25" s="3"/>
      <c r="L25" s="3"/>
      <c r="M25" s="3"/>
      <c r="N25" s="3"/>
      <c r="O25" s="3"/>
      <c r="P25" s="3"/>
      <c r="Q25" s="3"/>
    </row>
    <row r="26" spans="1:19" x14ac:dyDescent="0.45">
      <c r="I26" s="3"/>
      <c r="J26" s="3"/>
      <c r="K26" s="3"/>
      <c r="L26" s="3"/>
      <c r="M26" s="3"/>
      <c r="N26" s="3"/>
      <c r="O26" s="3"/>
      <c r="P26" s="3"/>
      <c r="Q26" s="3"/>
    </row>
    <row r="27" spans="1:19" x14ac:dyDescent="0.45">
      <c r="I27" s="3"/>
      <c r="J27" s="3"/>
      <c r="K27" s="3"/>
      <c r="L27" s="3"/>
      <c r="M27" s="3"/>
      <c r="N27" s="3"/>
      <c r="O27" s="3"/>
      <c r="P27" s="3"/>
      <c r="Q27" s="3"/>
    </row>
    <row r="28" spans="1:19" x14ac:dyDescent="0.45">
      <c r="I28" s="3"/>
      <c r="J28" s="3"/>
      <c r="K28" s="3"/>
      <c r="L28" s="3"/>
      <c r="M28" s="3"/>
      <c r="N28" s="3"/>
      <c r="O28" s="3"/>
      <c r="P28" s="3"/>
      <c r="Q28" s="3"/>
    </row>
    <row r="29" spans="1:19" x14ac:dyDescent="0.45">
      <c r="I29" s="3"/>
      <c r="J29" s="3"/>
      <c r="K29" s="3"/>
      <c r="L29" s="3"/>
      <c r="M29" s="3"/>
      <c r="N29" s="3"/>
      <c r="O29" s="3"/>
      <c r="P29" s="3"/>
      <c r="Q29" s="3"/>
    </row>
    <row r="30" spans="1:19" x14ac:dyDescent="0.45">
      <c r="I30" s="3"/>
      <c r="J30" s="3"/>
      <c r="K30" s="3"/>
      <c r="L30" s="3"/>
      <c r="M30" s="3"/>
      <c r="N30" s="3"/>
      <c r="O30" s="3"/>
      <c r="P30" s="3"/>
      <c r="Q30" s="3"/>
    </row>
    <row r="31" spans="1:19" x14ac:dyDescent="0.45">
      <c r="I31" s="3"/>
      <c r="J31" s="3"/>
      <c r="K31" s="3"/>
      <c r="L31" s="3"/>
      <c r="M31" s="3"/>
      <c r="N31" s="3"/>
      <c r="O31" s="3"/>
      <c r="P31" s="3"/>
      <c r="Q31" s="3"/>
    </row>
    <row r="32" spans="1:19" x14ac:dyDescent="0.45">
      <c r="I32" s="3"/>
      <c r="J32" s="3"/>
      <c r="K32" s="3"/>
      <c r="L32" s="3"/>
      <c r="M32" s="3"/>
      <c r="N32" s="3"/>
      <c r="O32" s="3"/>
      <c r="P32" s="3"/>
      <c r="Q32" s="3"/>
    </row>
    <row r="33" spans="9:17" x14ac:dyDescent="0.45">
      <c r="I33" s="3"/>
      <c r="J33" s="3"/>
      <c r="K33" s="3"/>
      <c r="L33" s="3"/>
      <c r="M33" s="3"/>
      <c r="N33" s="3"/>
      <c r="O33" s="3"/>
      <c r="P33" s="3"/>
      <c r="Q33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31"/>
  <sheetViews>
    <sheetView rightToLeft="1" view="pageBreakPreview" topLeftCell="A7" zoomScaleNormal="100" zoomScaleSheetLayoutView="100" workbookViewId="0">
      <selection activeCell="G16" sqref="G16:I16"/>
    </sheetView>
  </sheetViews>
  <sheetFormatPr defaultRowHeight="18.75" x14ac:dyDescent="0.45"/>
  <cols>
    <col min="1" max="1" width="32.28515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ht="30" x14ac:dyDescent="0.45">
      <c r="A6" s="14" t="s">
        <v>64</v>
      </c>
      <c r="B6" s="14" t="s">
        <v>64</v>
      </c>
      <c r="C6" s="14" t="s">
        <v>64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</row>
    <row r="7" spans="1:15" ht="30" x14ac:dyDescent="0.45">
      <c r="A7" s="14" t="s">
        <v>67</v>
      </c>
      <c r="C7" s="14" t="s">
        <v>21</v>
      </c>
      <c r="E7" s="14" t="s">
        <v>68</v>
      </c>
      <c r="G7" s="14" t="s">
        <v>69</v>
      </c>
      <c r="I7" s="14" t="s">
        <v>70</v>
      </c>
      <c r="K7" s="14" t="s">
        <v>68</v>
      </c>
      <c r="M7" s="14" t="s">
        <v>69</v>
      </c>
      <c r="O7" s="14" t="s">
        <v>70</v>
      </c>
    </row>
    <row r="8" spans="1:15" x14ac:dyDescent="0.45">
      <c r="A8" s="1" t="s">
        <v>23</v>
      </c>
      <c r="C8" s="3">
        <v>18</v>
      </c>
      <c r="D8" s="3"/>
      <c r="E8" s="3">
        <v>1173891090</v>
      </c>
      <c r="F8" s="3"/>
      <c r="G8" s="3" t="s">
        <v>71</v>
      </c>
      <c r="H8" s="3"/>
      <c r="I8" s="3">
        <v>1173891090</v>
      </c>
      <c r="J8" s="3"/>
      <c r="K8" s="3">
        <v>13502770265</v>
      </c>
      <c r="L8" s="3"/>
      <c r="M8" s="3">
        <v>0</v>
      </c>
      <c r="N8" s="3"/>
      <c r="O8" s="3">
        <v>13502770265</v>
      </c>
    </row>
    <row r="9" spans="1:15" x14ac:dyDescent="0.45">
      <c r="A9" s="1" t="s">
        <v>72</v>
      </c>
      <c r="C9" s="3">
        <v>15</v>
      </c>
      <c r="D9" s="3"/>
      <c r="E9" s="3">
        <v>688448</v>
      </c>
      <c r="F9" s="3"/>
      <c r="G9" s="3" t="s">
        <v>71</v>
      </c>
      <c r="H9" s="3"/>
      <c r="I9" s="3">
        <v>688448</v>
      </c>
      <c r="J9" s="3"/>
      <c r="K9" s="3">
        <v>688448</v>
      </c>
      <c r="L9" s="3"/>
      <c r="M9" s="3">
        <v>0</v>
      </c>
      <c r="N9" s="3"/>
      <c r="O9" s="3">
        <v>688448</v>
      </c>
    </row>
    <row r="10" spans="1:15" x14ac:dyDescent="0.45">
      <c r="A10" s="1" t="s">
        <v>33</v>
      </c>
      <c r="C10" s="3">
        <v>20</v>
      </c>
      <c r="D10" s="3"/>
      <c r="E10" s="3">
        <v>0</v>
      </c>
      <c r="F10" s="3"/>
      <c r="G10" s="3">
        <v>0</v>
      </c>
      <c r="H10" s="3"/>
      <c r="I10" s="3">
        <v>0</v>
      </c>
      <c r="J10" s="3"/>
      <c r="K10" s="3">
        <v>1049076624</v>
      </c>
      <c r="L10" s="3"/>
      <c r="M10" s="3">
        <v>-1008818</v>
      </c>
      <c r="N10" s="3"/>
      <c r="O10" s="3">
        <v>1048067806</v>
      </c>
    </row>
    <row r="11" spans="1:15" x14ac:dyDescent="0.45">
      <c r="A11" s="1" t="s">
        <v>33</v>
      </c>
      <c r="C11" s="3">
        <v>0</v>
      </c>
      <c r="D11" s="3"/>
      <c r="E11" s="3">
        <v>119984</v>
      </c>
      <c r="F11" s="3"/>
      <c r="G11" s="3">
        <v>106</v>
      </c>
      <c r="H11" s="3"/>
      <c r="I11" s="3">
        <v>119878</v>
      </c>
      <c r="J11" s="3"/>
      <c r="K11" s="3">
        <v>-963358</v>
      </c>
      <c r="L11" s="3"/>
      <c r="M11" s="3">
        <v>-12418</v>
      </c>
      <c r="N11" s="3"/>
      <c r="O11" s="3">
        <v>-975776</v>
      </c>
    </row>
    <row r="12" spans="1:15" x14ac:dyDescent="0.45">
      <c r="A12" s="1" t="s">
        <v>33</v>
      </c>
      <c r="C12" s="3">
        <v>21</v>
      </c>
      <c r="D12" s="3"/>
      <c r="E12" s="3">
        <v>0</v>
      </c>
      <c r="F12" s="3"/>
      <c r="G12" s="3">
        <v>0</v>
      </c>
      <c r="H12" s="3"/>
      <c r="I12" s="3">
        <v>0</v>
      </c>
      <c r="J12" s="3"/>
      <c r="K12" s="3">
        <v>1440167208</v>
      </c>
      <c r="L12" s="3"/>
      <c r="M12" s="3">
        <v>-3932505</v>
      </c>
      <c r="N12" s="3"/>
      <c r="O12" s="3">
        <v>1436234703</v>
      </c>
    </row>
    <row r="13" spans="1:15" x14ac:dyDescent="0.45">
      <c r="A13" s="1" t="s">
        <v>37</v>
      </c>
      <c r="C13" s="3">
        <v>0</v>
      </c>
      <c r="D13" s="3"/>
      <c r="E13" s="3">
        <v>2843060</v>
      </c>
      <c r="F13" s="3"/>
      <c r="G13" s="3">
        <v>-35</v>
      </c>
      <c r="H13" s="3"/>
      <c r="I13" s="3">
        <v>2843095</v>
      </c>
      <c r="J13" s="3"/>
      <c r="K13" s="3">
        <v>36750231</v>
      </c>
      <c r="L13" s="3"/>
      <c r="M13" s="3">
        <v>0</v>
      </c>
      <c r="N13" s="3"/>
      <c r="O13" s="3">
        <v>36750231</v>
      </c>
    </row>
    <row r="14" spans="1:15" x14ac:dyDescent="0.45">
      <c r="A14" s="1" t="s">
        <v>39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234958059</v>
      </c>
      <c r="L14" s="3"/>
      <c r="M14" s="3">
        <v>0</v>
      </c>
      <c r="N14" s="3"/>
      <c r="O14" s="3">
        <v>234958059</v>
      </c>
    </row>
    <row r="15" spans="1:15" x14ac:dyDescent="0.45">
      <c r="A15" s="1" t="s">
        <v>41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31014</v>
      </c>
      <c r="L15" s="3"/>
      <c r="M15" s="3">
        <v>0</v>
      </c>
      <c r="N15" s="3"/>
      <c r="O15" s="3">
        <v>31014</v>
      </c>
    </row>
    <row r="16" spans="1:15" x14ac:dyDescent="0.45">
      <c r="A16" s="1" t="s">
        <v>44</v>
      </c>
      <c r="C16" s="3">
        <v>0</v>
      </c>
      <c r="D16" s="3"/>
      <c r="E16" s="3">
        <v>792</v>
      </c>
      <c r="F16" s="3"/>
      <c r="G16" s="3">
        <v>0</v>
      </c>
      <c r="H16" s="3"/>
      <c r="I16" s="3">
        <v>792</v>
      </c>
      <c r="J16" s="3"/>
      <c r="K16" s="3">
        <v>10035</v>
      </c>
      <c r="L16" s="3"/>
      <c r="M16" s="3">
        <v>0</v>
      </c>
      <c r="N16" s="3"/>
      <c r="O16" s="3">
        <v>10035</v>
      </c>
    </row>
    <row r="17" spans="1:15" x14ac:dyDescent="0.45">
      <c r="A17" s="1" t="s">
        <v>46</v>
      </c>
      <c r="C17" s="3">
        <v>0</v>
      </c>
      <c r="D17" s="3"/>
      <c r="E17" s="3">
        <v>2760</v>
      </c>
      <c r="F17" s="3"/>
      <c r="G17" s="3">
        <v>-24</v>
      </c>
      <c r="H17" s="3"/>
      <c r="I17" s="3">
        <v>2784</v>
      </c>
      <c r="J17" s="3"/>
      <c r="K17" s="3">
        <v>58197</v>
      </c>
      <c r="L17" s="3"/>
      <c r="M17" s="3">
        <v>0</v>
      </c>
      <c r="N17" s="3"/>
      <c r="O17" s="3">
        <v>58197</v>
      </c>
    </row>
    <row r="18" spans="1:15" x14ac:dyDescent="0.45">
      <c r="A18" s="1" t="s">
        <v>48</v>
      </c>
      <c r="C18" s="3">
        <v>0</v>
      </c>
      <c r="D18" s="3"/>
      <c r="E18" s="3">
        <v>580411</v>
      </c>
      <c r="F18" s="3"/>
      <c r="G18" s="3">
        <v>0</v>
      </c>
      <c r="H18" s="3"/>
      <c r="I18" s="3">
        <v>580411</v>
      </c>
      <c r="J18" s="3"/>
      <c r="K18" s="3">
        <v>2771678</v>
      </c>
      <c r="L18" s="3"/>
      <c r="M18" s="3">
        <v>0</v>
      </c>
      <c r="N18" s="3"/>
      <c r="O18" s="3">
        <v>2771678</v>
      </c>
    </row>
    <row r="19" spans="1:15" x14ac:dyDescent="0.45">
      <c r="A19" s="1" t="s">
        <v>48</v>
      </c>
      <c r="C19" s="3">
        <v>23</v>
      </c>
      <c r="D19" s="3"/>
      <c r="E19" s="3">
        <v>504410989</v>
      </c>
      <c r="F19" s="3"/>
      <c r="G19" s="3">
        <v>807872</v>
      </c>
      <c r="H19" s="3"/>
      <c r="I19" s="3">
        <v>503603117</v>
      </c>
      <c r="J19" s="3"/>
      <c r="K19" s="3">
        <v>15161397079</v>
      </c>
      <c r="L19" s="3"/>
      <c r="M19" s="3">
        <v>1137437</v>
      </c>
      <c r="N19" s="3"/>
      <c r="O19" s="3">
        <v>15160259642</v>
      </c>
    </row>
    <row r="20" spans="1:15" x14ac:dyDescent="0.45">
      <c r="A20" s="1" t="s">
        <v>48</v>
      </c>
      <c r="C20" s="3">
        <v>23</v>
      </c>
      <c r="D20" s="3"/>
      <c r="E20" s="3">
        <v>0</v>
      </c>
      <c r="F20" s="3"/>
      <c r="G20" s="3">
        <v>0</v>
      </c>
      <c r="H20" s="3"/>
      <c r="I20" s="3">
        <v>0</v>
      </c>
      <c r="J20" s="3"/>
      <c r="K20" s="3">
        <v>19991095804</v>
      </c>
      <c r="L20" s="3"/>
      <c r="M20" s="3">
        <v>0</v>
      </c>
      <c r="N20" s="3"/>
      <c r="O20" s="3">
        <v>19991095804</v>
      </c>
    </row>
    <row r="21" spans="1:15" x14ac:dyDescent="0.45">
      <c r="A21" s="1" t="s">
        <v>48</v>
      </c>
      <c r="C21" s="3">
        <v>23</v>
      </c>
      <c r="D21" s="3"/>
      <c r="E21" s="3">
        <v>339178376</v>
      </c>
      <c r="F21" s="3"/>
      <c r="G21" s="3">
        <v>48578</v>
      </c>
      <c r="H21" s="3"/>
      <c r="I21" s="3">
        <v>339129798</v>
      </c>
      <c r="J21" s="3"/>
      <c r="K21" s="3">
        <v>5887534384</v>
      </c>
      <c r="L21" s="3"/>
      <c r="M21" s="3">
        <v>48578</v>
      </c>
      <c r="N21" s="3"/>
      <c r="O21" s="3">
        <v>5887485806</v>
      </c>
    </row>
    <row r="22" spans="1:15" x14ac:dyDescent="0.45">
      <c r="A22" s="1" t="s">
        <v>53</v>
      </c>
      <c r="C22" s="3">
        <v>0</v>
      </c>
      <c r="D22" s="3"/>
      <c r="E22" s="3">
        <v>5750477</v>
      </c>
      <c r="F22" s="3"/>
      <c r="G22" s="3">
        <v>0</v>
      </c>
      <c r="H22" s="3"/>
      <c r="I22" s="3">
        <v>5750477</v>
      </c>
      <c r="J22" s="3"/>
      <c r="K22" s="3">
        <v>11226659</v>
      </c>
      <c r="L22" s="3"/>
      <c r="M22" s="3">
        <v>0</v>
      </c>
      <c r="N22" s="3"/>
      <c r="O22" s="3">
        <v>11226659</v>
      </c>
    </row>
    <row r="23" spans="1:15" x14ac:dyDescent="0.45">
      <c r="A23" s="1" t="s">
        <v>53</v>
      </c>
      <c r="C23" s="3">
        <v>22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2772602832</v>
      </c>
      <c r="L23" s="3"/>
      <c r="M23" s="3">
        <v>-6103358</v>
      </c>
      <c r="N23" s="3"/>
      <c r="O23" s="3">
        <v>2766499474</v>
      </c>
    </row>
    <row r="24" spans="1:15" x14ac:dyDescent="0.45">
      <c r="A24" s="1" t="s">
        <v>53</v>
      </c>
      <c r="C24" s="3">
        <v>23</v>
      </c>
      <c r="D24" s="3"/>
      <c r="E24" s="3">
        <v>420377074</v>
      </c>
      <c r="F24" s="3"/>
      <c r="G24" s="3">
        <v>703886</v>
      </c>
      <c r="H24" s="3"/>
      <c r="I24" s="3">
        <v>419673188</v>
      </c>
      <c r="J24" s="3"/>
      <c r="K24" s="3">
        <v>4204878882</v>
      </c>
      <c r="L24" s="3"/>
      <c r="M24" s="3">
        <v>1689740</v>
      </c>
      <c r="N24" s="3"/>
      <c r="O24" s="3">
        <v>4203189142</v>
      </c>
    </row>
    <row r="25" spans="1:15" x14ac:dyDescent="0.45">
      <c r="A25" s="1" t="s">
        <v>53</v>
      </c>
      <c r="C25" s="3">
        <v>23</v>
      </c>
      <c r="D25" s="3"/>
      <c r="E25" s="3">
        <v>1283952473</v>
      </c>
      <c r="F25" s="3"/>
      <c r="G25" s="3">
        <v>2662974</v>
      </c>
      <c r="H25" s="3"/>
      <c r="I25" s="3">
        <v>1281289499</v>
      </c>
      <c r="J25" s="3"/>
      <c r="K25" s="3">
        <v>19910620262</v>
      </c>
      <c r="L25" s="3"/>
      <c r="M25" s="3">
        <v>4845531</v>
      </c>
      <c r="N25" s="3"/>
      <c r="O25" s="3">
        <v>19905774731</v>
      </c>
    </row>
    <row r="26" spans="1:15" x14ac:dyDescent="0.45">
      <c r="A26" s="1" t="s">
        <v>60</v>
      </c>
      <c r="C26" s="3">
        <v>0</v>
      </c>
      <c r="D26" s="3"/>
      <c r="E26" s="3">
        <v>42481</v>
      </c>
      <c r="F26" s="3"/>
      <c r="G26" s="3">
        <v>0</v>
      </c>
      <c r="H26" s="3"/>
      <c r="I26" s="3">
        <v>42481</v>
      </c>
      <c r="J26" s="3"/>
      <c r="K26" s="3">
        <v>166279</v>
      </c>
      <c r="L26" s="3"/>
      <c r="M26" s="3">
        <v>0</v>
      </c>
      <c r="N26" s="3"/>
      <c r="O26" s="3">
        <v>166279</v>
      </c>
    </row>
    <row r="27" spans="1:15" ht="19.5" thickBot="1" x14ac:dyDescent="0.5">
      <c r="C27" s="3"/>
      <c r="D27" s="3"/>
      <c r="E27" s="4">
        <f>SUM(E8:E26)</f>
        <v>3731838415</v>
      </c>
      <c r="F27" s="3"/>
      <c r="G27" s="4">
        <f>SUM(G10:G26)</f>
        <v>4223357</v>
      </c>
      <c r="H27" s="3"/>
      <c r="I27" s="4">
        <f>SUM(I8:I26)</f>
        <v>3727615058</v>
      </c>
      <c r="J27" s="3"/>
      <c r="K27" s="4">
        <f>SUM(K8:K26)</f>
        <v>84205840582</v>
      </c>
      <c r="L27" s="3"/>
      <c r="M27" s="25">
        <f>SUM(M8:M26)</f>
        <v>-3335813</v>
      </c>
      <c r="N27" s="3"/>
      <c r="O27" s="4">
        <f>SUM(O8:O26)</f>
        <v>84187062197</v>
      </c>
    </row>
    <row r="28" spans="1:15" ht="19.5" thickTop="1" x14ac:dyDescent="0.4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45">
      <c r="E29" s="26"/>
      <c r="K29" s="26"/>
      <c r="O29" s="19"/>
    </row>
    <row r="30" spans="1:15" x14ac:dyDescent="0.45">
      <c r="E30" s="26"/>
      <c r="K30" s="26"/>
    </row>
    <row r="31" spans="1:15" x14ac:dyDescent="0.45">
      <c r="E31" s="26"/>
    </row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0"/>
  <sheetViews>
    <sheetView rightToLeft="1" view="pageBreakPreview" zoomScaleNormal="100" zoomScaleSheetLayoutView="100" workbookViewId="0">
      <selection activeCell="C15" sqref="C15"/>
    </sheetView>
  </sheetViews>
  <sheetFormatPr defaultRowHeight="18.75" x14ac:dyDescent="0.45"/>
  <cols>
    <col min="1" max="1" width="16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30" x14ac:dyDescent="0.45">
      <c r="A6" s="13" t="s">
        <v>3</v>
      </c>
      <c r="C6" s="14" t="s">
        <v>73</v>
      </c>
      <c r="D6" s="14" t="s">
        <v>73</v>
      </c>
      <c r="E6" s="14" t="s">
        <v>73</v>
      </c>
      <c r="F6" s="14" t="s">
        <v>73</v>
      </c>
      <c r="G6" s="14" t="s">
        <v>73</v>
      </c>
      <c r="I6" s="14" t="s">
        <v>66</v>
      </c>
      <c r="J6" s="14" t="s">
        <v>66</v>
      </c>
      <c r="K6" s="14" t="s">
        <v>66</v>
      </c>
      <c r="L6" s="14" t="s">
        <v>66</v>
      </c>
      <c r="M6" s="14" t="s">
        <v>66</v>
      </c>
    </row>
    <row r="7" spans="1:13" ht="30" x14ac:dyDescent="0.45">
      <c r="A7" s="14" t="s">
        <v>3</v>
      </c>
      <c r="C7" s="14" t="s">
        <v>74</v>
      </c>
      <c r="E7" s="14" t="s">
        <v>75</v>
      </c>
      <c r="G7" s="14" t="s">
        <v>76</v>
      </c>
      <c r="I7" s="14" t="s">
        <v>77</v>
      </c>
      <c r="K7" s="14" t="s">
        <v>69</v>
      </c>
      <c r="M7" s="18" t="s">
        <v>78</v>
      </c>
    </row>
    <row r="8" spans="1:13" x14ac:dyDescent="0.45">
      <c r="A8" s="1" t="s">
        <v>79</v>
      </c>
      <c r="C8" s="1" t="s">
        <v>80</v>
      </c>
      <c r="E8" s="3">
        <v>5100000</v>
      </c>
      <c r="G8" s="3">
        <v>63</v>
      </c>
      <c r="H8" s="3"/>
      <c r="I8" s="3">
        <v>321300000</v>
      </c>
      <c r="J8" s="3"/>
      <c r="K8" s="3">
        <v>0</v>
      </c>
      <c r="L8" s="3"/>
      <c r="M8" s="3">
        <v>321300000</v>
      </c>
    </row>
    <row r="9" spans="1:13" x14ac:dyDescent="0.45">
      <c r="A9" s="1" t="s">
        <v>81</v>
      </c>
      <c r="C9" s="1" t="s">
        <v>80</v>
      </c>
      <c r="E9" s="3">
        <v>3796964</v>
      </c>
      <c r="F9" s="3"/>
      <c r="G9" s="3">
        <v>650</v>
      </c>
      <c r="H9" s="3"/>
      <c r="I9" s="3">
        <v>2468026600</v>
      </c>
      <c r="J9" s="3"/>
      <c r="K9" s="3">
        <v>0</v>
      </c>
      <c r="L9" s="3"/>
      <c r="M9" s="3">
        <v>2468026600</v>
      </c>
    </row>
    <row r="10" spans="1:13" ht="19.5" thickBot="1" x14ac:dyDescent="0.5">
      <c r="E10" s="4">
        <f>SUM(E8:E9)</f>
        <v>8896964</v>
      </c>
      <c r="F10" s="3"/>
      <c r="G10" s="4">
        <f>SUM(G8:G9)</f>
        <v>713</v>
      </c>
      <c r="H10" s="3"/>
      <c r="I10" s="4">
        <f>SUM(I8:I9)</f>
        <v>2789326600</v>
      </c>
      <c r="J10" s="3"/>
      <c r="K10" s="4">
        <f>SUM(K8:K9)</f>
        <v>0</v>
      </c>
      <c r="L10" s="3"/>
      <c r="M10" s="4">
        <f>SUM(M8:M9)</f>
        <v>2789326600</v>
      </c>
    </row>
    <row r="11" spans="1:13" ht="19.5" thickTop="1" x14ac:dyDescent="0.45">
      <c r="G11" s="3"/>
      <c r="H11" s="3"/>
      <c r="I11" s="3"/>
      <c r="J11" s="3"/>
      <c r="K11" s="3"/>
      <c r="L11" s="3"/>
      <c r="M11" s="3"/>
    </row>
    <row r="12" spans="1:13" x14ac:dyDescent="0.45">
      <c r="G12" s="3"/>
      <c r="H12" s="3"/>
      <c r="I12" s="3"/>
      <c r="J12" s="3"/>
      <c r="K12" s="3"/>
      <c r="L12" s="3"/>
      <c r="M12" s="3"/>
    </row>
    <row r="20" spans="7:7" x14ac:dyDescent="0.45">
      <c r="G20" s="3"/>
    </row>
  </sheetData>
  <mergeCells count="12">
    <mergeCell ref="A4:M4"/>
    <mergeCell ref="A3:M3"/>
    <mergeCell ref="A2:M2"/>
    <mergeCell ref="K7"/>
    <mergeCell ref="M7"/>
    <mergeCell ref="I6:M6"/>
    <mergeCell ref="I7"/>
    <mergeCell ref="A6:A7"/>
    <mergeCell ref="C7"/>
    <mergeCell ref="E7"/>
    <mergeCell ref="G7"/>
    <mergeCell ref="C6:G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view="pageBreakPreview" zoomScaleNormal="100" zoomScaleSheetLayoutView="100" workbookViewId="0">
      <selection activeCell="A9" sqref="A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17" ht="30" x14ac:dyDescent="0.45">
      <c r="A7" s="14" t="s">
        <v>3</v>
      </c>
      <c r="C7" s="14" t="s">
        <v>7</v>
      </c>
      <c r="E7" s="14" t="s">
        <v>82</v>
      </c>
      <c r="G7" s="14" t="s">
        <v>83</v>
      </c>
      <c r="I7" s="14" t="s">
        <v>84</v>
      </c>
      <c r="K7" s="14" t="s">
        <v>7</v>
      </c>
      <c r="M7" s="14" t="s">
        <v>82</v>
      </c>
      <c r="O7" s="14" t="s">
        <v>83</v>
      </c>
      <c r="Q7" s="14" t="s">
        <v>84</v>
      </c>
    </row>
    <row r="8" spans="1:17" x14ac:dyDescent="0.45">
      <c r="A8" s="1" t="s">
        <v>18</v>
      </c>
      <c r="C8" s="3">
        <v>264000</v>
      </c>
      <c r="D8" s="3"/>
      <c r="E8" s="3">
        <v>738279691380</v>
      </c>
      <c r="F8" s="3"/>
      <c r="G8" s="3">
        <v>797280000000</v>
      </c>
      <c r="H8" s="3"/>
      <c r="I8" s="3">
        <f>E8-G8</f>
        <v>-59000308620</v>
      </c>
      <c r="J8" s="3"/>
      <c r="K8" s="3">
        <v>264000</v>
      </c>
      <c r="L8" s="3"/>
      <c r="M8" s="3">
        <v>738279691380</v>
      </c>
      <c r="N8" s="3"/>
      <c r="O8" s="3">
        <v>797280000000</v>
      </c>
      <c r="P8" s="3"/>
      <c r="Q8" s="3">
        <v>-59000308620</v>
      </c>
    </row>
    <row r="9" spans="1:17" x14ac:dyDescent="0.45">
      <c r="A9" s="1" t="s">
        <v>16</v>
      </c>
      <c r="C9" s="3">
        <v>387000</v>
      </c>
      <c r="D9" s="3"/>
      <c r="E9" s="3">
        <v>1084950727234</v>
      </c>
      <c r="F9" s="3"/>
      <c r="G9" s="3">
        <v>1226604053781</v>
      </c>
      <c r="H9" s="3"/>
      <c r="I9" s="3">
        <f t="shared" ref="I9:I10" si="0">E9-G9</f>
        <v>-141653326547</v>
      </c>
      <c r="J9" s="3"/>
      <c r="K9" s="3">
        <v>387000</v>
      </c>
      <c r="L9" s="3"/>
      <c r="M9" s="3">
        <v>1084950727234</v>
      </c>
      <c r="N9" s="3"/>
      <c r="O9" s="3">
        <v>718687168995</v>
      </c>
      <c r="P9" s="3"/>
      <c r="Q9" s="3">
        <v>366263558238</v>
      </c>
    </row>
    <row r="10" spans="1:17" x14ac:dyDescent="0.45">
      <c r="A10" s="1" t="s">
        <v>85</v>
      </c>
      <c r="C10" s="3">
        <v>142572</v>
      </c>
      <c r="D10" s="3"/>
      <c r="E10" s="3">
        <v>435974244719</v>
      </c>
      <c r="F10" s="3"/>
      <c r="G10" s="3">
        <v>485998287520</v>
      </c>
      <c r="H10" s="3"/>
      <c r="I10" s="3">
        <f t="shared" si="0"/>
        <v>-50024042801</v>
      </c>
      <c r="J10" s="3"/>
      <c r="K10" s="3">
        <v>142572</v>
      </c>
      <c r="L10" s="3"/>
      <c r="M10" s="3">
        <v>435974244719</v>
      </c>
      <c r="N10" s="3"/>
      <c r="O10" s="3">
        <v>485998287520</v>
      </c>
      <c r="P10" s="3"/>
      <c r="Q10" s="3">
        <v>-50024042800</v>
      </c>
    </row>
    <row r="11" spans="1:17" ht="19.5" thickBot="1" x14ac:dyDescent="0.5">
      <c r="C11" s="4">
        <f>SUM(C8:C10)</f>
        <v>793572</v>
      </c>
      <c r="D11" s="3"/>
      <c r="E11" s="4">
        <f>SUM(E8:E10)</f>
        <v>2259204663333</v>
      </c>
      <c r="F11" s="3"/>
      <c r="G11" s="4">
        <f>SUM(G8:G10)</f>
        <v>2509882341301</v>
      </c>
      <c r="H11" s="3"/>
      <c r="I11" s="4">
        <f>SUM(I8:I10)</f>
        <v>-250677677968</v>
      </c>
      <c r="J11" s="3"/>
      <c r="K11" s="4">
        <f>SUM(K8:K10)</f>
        <v>793572</v>
      </c>
      <c r="L11" s="3"/>
      <c r="M11" s="4">
        <f>SUM(M8:M10)</f>
        <v>2259204663333</v>
      </c>
      <c r="N11" s="3"/>
      <c r="O11" s="4">
        <f>SUM(O8:O10)</f>
        <v>2001965456515</v>
      </c>
      <c r="P11" s="3"/>
      <c r="Q11" s="4">
        <f>SUM(Q8:Q10)</f>
        <v>257239206818</v>
      </c>
    </row>
    <row r="12" spans="1:17" ht="19.5" thickTop="1" x14ac:dyDescent="0.45">
      <c r="C12" s="3"/>
      <c r="D12" s="3"/>
      <c r="E12" s="2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45">
      <c r="C13" s="3"/>
      <c r="D13" s="3"/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4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view="pageBreakPreview" topLeftCell="A7" zoomScale="85" zoomScaleNormal="100" zoomScaleSheetLayoutView="85" workbookViewId="0">
      <selection activeCell="Q17" sqref="Q17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17" ht="30" x14ac:dyDescent="0.45">
      <c r="A7" s="14" t="s">
        <v>3</v>
      </c>
      <c r="C7" s="14" t="s">
        <v>7</v>
      </c>
      <c r="E7" s="14" t="s">
        <v>82</v>
      </c>
      <c r="G7" s="14" t="s">
        <v>83</v>
      </c>
      <c r="I7" s="14" t="s">
        <v>86</v>
      </c>
      <c r="K7" s="14" t="s">
        <v>7</v>
      </c>
      <c r="M7" s="14" t="s">
        <v>82</v>
      </c>
      <c r="O7" s="14" t="s">
        <v>83</v>
      </c>
      <c r="Q7" s="14" t="s">
        <v>86</v>
      </c>
    </row>
    <row r="8" spans="1:17" x14ac:dyDescent="0.45">
      <c r="A8" s="1" t="s">
        <v>15</v>
      </c>
      <c r="C8" s="3">
        <v>108053</v>
      </c>
      <c r="D8" s="3"/>
      <c r="E8" s="3">
        <v>238750296</v>
      </c>
      <c r="F8" s="3"/>
      <c r="G8" s="3">
        <v>54026500</v>
      </c>
      <c r="H8" s="3"/>
      <c r="I8" s="3">
        <v>184723796</v>
      </c>
      <c r="J8" s="3"/>
      <c r="K8" s="3">
        <v>108053</v>
      </c>
      <c r="L8" s="3"/>
      <c r="M8" s="3">
        <v>238750296</v>
      </c>
      <c r="N8" s="3"/>
      <c r="O8" s="3">
        <v>54026500</v>
      </c>
      <c r="P8" s="3"/>
      <c r="Q8" s="3">
        <v>184723796</v>
      </c>
    </row>
    <row r="9" spans="1:17" x14ac:dyDescent="0.45">
      <c r="A9" s="1" t="s">
        <v>87</v>
      </c>
      <c r="C9" s="3">
        <v>0</v>
      </c>
      <c r="D9" s="3"/>
      <c r="E9" s="3">
        <v>0</v>
      </c>
      <c r="F9" s="3"/>
      <c r="G9" s="3">
        <v>0</v>
      </c>
      <c r="H9" s="3"/>
      <c r="I9" s="3">
        <v>0</v>
      </c>
      <c r="J9" s="3"/>
      <c r="K9" s="3">
        <v>749943</v>
      </c>
      <c r="L9" s="3"/>
      <c r="M9" s="3">
        <v>3304173027</v>
      </c>
      <c r="N9" s="3"/>
      <c r="O9" s="3">
        <v>4250504877</v>
      </c>
      <c r="P9" s="3"/>
      <c r="Q9" s="3">
        <v>-946331850</v>
      </c>
    </row>
    <row r="10" spans="1:17" x14ac:dyDescent="0.45">
      <c r="A10" s="1" t="s">
        <v>18</v>
      </c>
      <c r="C10" s="3">
        <v>0</v>
      </c>
      <c r="D10" s="3"/>
      <c r="E10" s="3">
        <v>0</v>
      </c>
      <c r="F10" s="3"/>
      <c r="G10" s="3">
        <v>0</v>
      </c>
      <c r="H10" s="3"/>
      <c r="I10" s="3">
        <v>0</v>
      </c>
      <c r="J10" s="3"/>
      <c r="K10" s="3">
        <v>5100</v>
      </c>
      <c r="L10" s="3"/>
      <c r="M10" s="3">
        <v>12005851330</v>
      </c>
      <c r="N10" s="3"/>
      <c r="O10" s="3">
        <v>8971900872</v>
      </c>
      <c r="P10" s="3"/>
      <c r="Q10" s="3">
        <v>3033950458</v>
      </c>
    </row>
    <row r="11" spans="1:17" x14ac:dyDescent="0.45">
      <c r="A11" s="1" t="s">
        <v>88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J11" s="3"/>
      <c r="K11" s="3">
        <v>1249992</v>
      </c>
      <c r="L11" s="3"/>
      <c r="M11" s="3">
        <v>19625752926</v>
      </c>
      <c r="N11" s="3"/>
      <c r="O11" s="3">
        <v>21173129491</v>
      </c>
      <c r="P11" s="3"/>
      <c r="Q11" s="3">
        <v>-1547376565</v>
      </c>
    </row>
    <row r="12" spans="1:17" x14ac:dyDescent="0.45">
      <c r="A12" s="1" t="s">
        <v>16</v>
      </c>
      <c r="C12" s="3">
        <v>0</v>
      </c>
      <c r="D12" s="3"/>
      <c r="E12" s="3">
        <v>0</v>
      </c>
      <c r="F12" s="3"/>
      <c r="G12" s="3">
        <v>0</v>
      </c>
      <c r="H12" s="3"/>
      <c r="I12" s="3">
        <v>0</v>
      </c>
      <c r="J12" s="3"/>
      <c r="K12" s="3">
        <v>36700</v>
      </c>
      <c r="L12" s="3"/>
      <c r="M12" s="3">
        <v>116700617534</v>
      </c>
      <c r="N12" s="3"/>
      <c r="O12" s="3">
        <v>67225249984</v>
      </c>
      <c r="P12" s="3"/>
      <c r="Q12" s="3">
        <v>49475367550</v>
      </c>
    </row>
    <row r="13" spans="1:17" x14ac:dyDescent="0.45">
      <c r="A13" s="1" t="s">
        <v>89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J13" s="3"/>
      <c r="K13" s="3">
        <v>2125000</v>
      </c>
      <c r="L13" s="3"/>
      <c r="M13" s="3">
        <v>29530740533</v>
      </c>
      <c r="N13" s="3"/>
      <c r="O13" s="3">
        <v>29509616812</v>
      </c>
      <c r="P13" s="3"/>
      <c r="Q13" s="3">
        <v>21123721</v>
      </c>
    </row>
    <row r="14" spans="1:17" x14ac:dyDescent="0.45">
      <c r="A14" s="1" t="s">
        <v>90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2860000</v>
      </c>
      <c r="L14" s="3"/>
      <c r="M14" s="3">
        <v>10798214870</v>
      </c>
      <c r="N14" s="3"/>
      <c r="O14" s="3">
        <v>12449422557</v>
      </c>
      <c r="P14" s="3"/>
      <c r="Q14" s="3">
        <v>-1651207687</v>
      </c>
    </row>
    <row r="15" spans="1:17" x14ac:dyDescent="0.45">
      <c r="A15" s="1" t="s">
        <v>79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5100000</v>
      </c>
      <c r="L15" s="3"/>
      <c r="M15" s="3">
        <v>16653816770</v>
      </c>
      <c r="N15" s="3"/>
      <c r="O15" s="3">
        <v>17713374570</v>
      </c>
      <c r="P15" s="3"/>
      <c r="Q15" s="3">
        <v>-1059557800</v>
      </c>
    </row>
    <row r="16" spans="1:17" x14ac:dyDescent="0.45">
      <c r="A16" s="1" t="s">
        <v>91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5000000</v>
      </c>
      <c r="L16" s="3"/>
      <c r="M16" s="3">
        <v>55148900921</v>
      </c>
      <c r="N16" s="3"/>
      <c r="O16" s="3">
        <v>54623047500</v>
      </c>
      <c r="P16" s="3"/>
      <c r="Q16" s="3">
        <v>525853421</v>
      </c>
    </row>
    <row r="17" spans="1:17" x14ac:dyDescent="0.45">
      <c r="A17" s="1" t="s">
        <v>92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J17" s="3"/>
      <c r="K17" s="3">
        <v>1500000</v>
      </c>
      <c r="L17" s="3"/>
      <c r="M17" s="3">
        <v>25045882828</v>
      </c>
      <c r="N17" s="3"/>
      <c r="O17" s="3">
        <v>28062031500</v>
      </c>
      <c r="P17" s="3"/>
      <c r="Q17" s="3">
        <v>-3016148672</v>
      </c>
    </row>
    <row r="18" spans="1:17" x14ac:dyDescent="0.45">
      <c r="A18" s="1" t="s">
        <v>93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300000</v>
      </c>
      <c r="L18" s="3"/>
      <c r="M18" s="3">
        <v>5819752834</v>
      </c>
      <c r="N18" s="3"/>
      <c r="O18" s="3">
        <v>6826141350</v>
      </c>
      <c r="P18" s="3"/>
      <c r="Q18" s="3">
        <v>-1006388516</v>
      </c>
    </row>
    <row r="19" spans="1:17" x14ac:dyDescent="0.45">
      <c r="A19" s="1" t="s">
        <v>81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v>0</v>
      </c>
      <c r="J19" s="3"/>
      <c r="K19" s="3">
        <v>3796964</v>
      </c>
      <c r="L19" s="3"/>
      <c r="M19" s="3">
        <v>24791720673</v>
      </c>
      <c r="N19" s="3"/>
      <c r="O19" s="3">
        <v>26571579332</v>
      </c>
      <c r="P19" s="3"/>
      <c r="Q19" s="3">
        <v>-1779858659</v>
      </c>
    </row>
    <row r="20" spans="1:17" x14ac:dyDescent="0.45">
      <c r="A20" s="1" t="s">
        <v>94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0</v>
      </c>
      <c r="J20" s="3"/>
      <c r="K20" s="3">
        <v>38137</v>
      </c>
      <c r="L20" s="3"/>
      <c r="M20" s="3">
        <v>26734037</v>
      </c>
      <c r="N20" s="3"/>
      <c r="O20" s="3">
        <v>26537059</v>
      </c>
      <c r="P20" s="3"/>
      <c r="Q20" s="3">
        <v>196978</v>
      </c>
    </row>
    <row r="21" spans="1:17" x14ac:dyDescent="0.45">
      <c r="A21" s="1" t="s">
        <v>15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108053</v>
      </c>
      <c r="L21" s="3"/>
      <c r="M21" s="3">
        <v>54026500</v>
      </c>
      <c r="N21" s="3"/>
      <c r="O21" s="3">
        <v>53705042</v>
      </c>
      <c r="P21" s="3"/>
      <c r="Q21" s="3">
        <v>321458</v>
      </c>
    </row>
    <row r="22" spans="1:17" x14ac:dyDescent="0.45">
      <c r="A22" s="1" t="s">
        <v>95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J22" s="3"/>
      <c r="K22" s="3">
        <v>38137</v>
      </c>
      <c r="L22" s="3"/>
      <c r="M22" s="3">
        <v>78357035</v>
      </c>
      <c r="N22" s="3"/>
      <c r="O22" s="3">
        <v>26734037</v>
      </c>
      <c r="P22" s="3"/>
      <c r="Q22" s="3">
        <v>51622998</v>
      </c>
    </row>
    <row r="23" spans="1:17" x14ac:dyDescent="0.45">
      <c r="A23" s="1" t="s">
        <v>96</v>
      </c>
      <c r="C23" s="3">
        <v>264000</v>
      </c>
      <c r="D23" s="3"/>
      <c r="E23" s="3">
        <v>797280000000</v>
      </c>
      <c r="F23" s="3"/>
      <c r="G23" s="3">
        <v>645133022932</v>
      </c>
      <c r="H23" s="3"/>
      <c r="I23" s="3">
        <v>152146977068</v>
      </c>
      <c r="J23" s="3"/>
      <c r="K23" s="3">
        <v>302300</v>
      </c>
      <c r="L23" s="3"/>
      <c r="M23" s="3">
        <v>903051600580</v>
      </c>
      <c r="N23" s="3"/>
      <c r="O23" s="3">
        <v>736816164367</v>
      </c>
      <c r="P23" s="3"/>
      <c r="Q23" s="3">
        <v>166235436213</v>
      </c>
    </row>
    <row r="24" spans="1:17" x14ac:dyDescent="0.45">
      <c r="A24" s="1" t="s">
        <v>23</v>
      </c>
      <c r="C24" s="3">
        <v>82900</v>
      </c>
      <c r="D24" s="3"/>
      <c r="E24" s="3">
        <v>82884974375</v>
      </c>
      <c r="F24" s="3"/>
      <c r="G24" s="3">
        <v>80920600482</v>
      </c>
      <c r="H24" s="3"/>
      <c r="I24" s="3">
        <v>1964373893</v>
      </c>
      <c r="J24" s="3"/>
      <c r="K24" s="3">
        <v>82900</v>
      </c>
      <c r="L24" s="3"/>
      <c r="M24" s="3">
        <v>82884974375</v>
      </c>
      <c r="N24" s="3"/>
      <c r="O24" s="3">
        <v>80920600482</v>
      </c>
      <c r="P24" s="3"/>
      <c r="Q24" s="3">
        <v>1964373893</v>
      </c>
    </row>
    <row r="25" spans="1:17" x14ac:dyDescent="0.45">
      <c r="A25" s="1" t="s">
        <v>97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36000</v>
      </c>
      <c r="L25" s="3"/>
      <c r="M25" s="3">
        <v>28488475528</v>
      </c>
      <c r="N25" s="3"/>
      <c r="O25" s="3">
        <v>28471918529</v>
      </c>
      <c r="P25" s="3"/>
      <c r="Q25" s="3">
        <v>16556999</v>
      </c>
    </row>
    <row r="26" spans="1:17" x14ac:dyDescent="0.45">
      <c r="A26" s="1" t="s">
        <v>98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43499</v>
      </c>
      <c r="L26" s="3"/>
      <c r="M26" s="3">
        <v>43499000000</v>
      </c>
      <c r="N26" s="3"/>
      <c r="O26" s="3">
        <v>10670461034</v>
      </c>
      <c r="P26" s="3"/>
      <c r="Q26" s="3">
        <v>32828538966</v>
      </c>
    </row>
    <row r="27" spans="1:17" x14ac:dyDescent="0.45">
      <c r="A27" s="1" t="s">
        <v>99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40933</v>
      </c>
      <c r="L27" s="3"/>
      <c r="M27" s="3">
        <v>40933000000</v>
      </c>
      <c r="N27" s="3"/>
      <c r="O27" s="3">
        <v>10988591898</v>
      </c>
      <c r="P27" s="3"/>
      <c r="Q27" s="3">
        <v>29944408102</v>
      </c>
    </row>
    <row r="28" spans="1:17" ht="19.5" thickBot="1" x14ac:dyDescent="0.5">
      <c r="C28" s="4">
        <f>SUM(C8:C27)</f>
        <v>454953</v>
      </c>
      <c r="D28" s="3"/>
      <c r="E28" s="4">
        <f>SUM(E8:E27)</f>
        <v>880403724671</v>
      </c>
      <c r="F28" s="3"/>
      <c r="G28" s="4">
        <f>SUM(G8:G27)</f>
        <v>726107649914</v>
      </c>
      <c r="H28" s="3"/>
      <c r="I28" s="4">
        <f>SUM(I8:I27)</f>
        <v>154296074757</v>
      </c>
      <c r="J28" s="3"/>
      <c r="K28" s="4">
        <f>SUM(K8:K27)</f>
        <v>23521711</v>
      </c>
      <c r="L28" s="3"/>
      <c r="M28" s="4">
        <f>SUM(M8:M27)</f>
        <v>1418680342597</v>
      </c>
      <c r="N28" s="3"/>
      <c r="O28" s="4">
        <f>SUM(O8:O27)</f>
        <v>1145404737793</v>
      </c>
      <c r="P28" s="3"/>
      <c r="Q28" s="4">
        <f>SUM(Q8:Q27)</f>
        <v>273275604804</v>
      </c>
    </row>
    <row r="29" spans="1:17" ht="19.5" thickTop="1" x14ac:dyDescent="0.4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45">
      <c r="C30" s="3"/>
      <c r="D30" s="3"/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4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45">
      <c r="C32" s="3"/>
      <c r="D32" s="3"/>
      <c r="E32" s="3"/>
      <c r="F32" s="3"/>
      <c r="G32" s="3"/>
      <c r="H32" s="3"/>
      <c r="I32" s="3"/>
      <c r="J32" s="3"/>
      <c r="K32" s="3"/>
      <c r="L32" s="3"/>
      <c r="M32" s="27"/>
      <c r="N32" s="3"/>
      <c r="O32" s="3"/>
      <c r="P32" s="3"/>
      <c r="Q32" s="3"/>
    </row>
    <row r="33" spans="3:17" x14ac:dyDescent="0.4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3:17" x14ac:dyDescent="0.45">
      <c r="C34" s="3"/>
      <c r="D34" s="3"/>
      <c r="E34" s="3"/>
      <c r="F34" s="3"/>
      <c r="G34" s="3"/>
      <c r="H34" s="3"/>
      <c r="I34" s="3"/>
      <c r="J34" s="3"/>
      <c r="K34" s="3"/>
      <c r="L34" s="3"/>
      <c r="M34" s="27"/>
      <c r="N34" s="3"/>
      <c r="O34" s="3"/>
      <c r="P34" s="3"/>
      <c r="Q34" s="3"/>
    </row>
    <row r="35" spans="3:17" x14ac:dyDescent="0.4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3:17" x14ac:dyDescent="0.4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3:17" x14ac:dyDescent="0.4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4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3:17" x14ac:dyDescent="0.4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3:17" x14ac:dyDescent="0.4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3:17" x14ac:dyDescent="0.4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3:17" x14ac:dyDescent="0.4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3:17" x14ac:dyDescent="0.4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3:17" x14ac:dyDescent="0.4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3:17" x14ac:dyDescent="0.4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3:17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3:17" x14ac:dyDescent="0.4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3:17" x14ac:dyDescent="0.4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3:17" x14ac:dyDescent="0.4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view="pageBreakPreview" zoomScale="60" zoomScaleNormal="85" workbookViewId="0">
      <selection activeCell="H10" sqref="H10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J6" s="14" t="s">
        <v>65</v>
      </c>
      <c r="K6" s="14" t="s">
        <v>65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  <c r="R6" s="14" t="s">
        <v>66</v>
      </c>
      <c r="S6" s="14" t="s">
        <v>66</v>
      </c>
      <c r="T6" s="14" t="s">
        <v>66</v>
      </c>
      <c r="U6" s="14" t="s">
        <v>66</v>
      </c>
    </row>
    <row r="7" spans="1:21" ht="30" x14ac:dyDescent="0.45">
      <c r="A7" s="14" t="s">
        <v>3</v>
      </c>
      <c r="C7" s="14" t="s">
        <v>100</v>
      </c>
      <c r="E7" s="14" t="s">
        <v>101</v>
      </c>
      <c r="G7" s="14" t="s">
        <v>102</v>
      </c>
      <c r="I7" s="14" t="s">
        <v>30</v>
      </c>
      <c r="K7" s="14" t="s">
        <v>103</v>
      </c>
      <c r="M7" s="14" t="s">
        <v>100</v>
      </c>
      <c r="O7" s="14" t="s">
        <v>101</v>
      </c>
      <c r="Q7" s="14" t="s">
        <v>102</v>
      </c>
      <c r="S7" s="14" t="s">
        <v>30</v>
      </c>
      <c r="U7" s="14" t="s">
        <v>103</v>
      </c>
    </row>
    <row r="8" spans="1:21" x14ac:dyDescent="0.45">
      <c r="A8" s="1" t="s">
        <v>15</v>
      </c>
      <c r="C8" s="3">
        <v>0</v>
      </c>
      <c r="D8" s="3"/>
      <c r="E8" s="3">
        <v>0</v>
      </c>
      <c r="F8" s="3"/>
      <c r="G8" s="3">
        <v>184723796</v>
      </c>
      <c r="H8" s="3"/>
      <c r="I8" s="3">
        <v>184723796</v>
      </c>
      <c r="K8" s="5">
        <v>-8.0000000000000004E-4</v>
      </c>
      <c r="M8" s="3">
        <v>0</v>
      </c>
      <c r="N8" s="3"/>
      <c r="O8" s="3">
        <v>0</v>
      </c>
      <c r="P8" s="3"/>
      <c r="Q8" s="3">
        <v>184723796</v>
      </c>
      <c r="R8" s="3"/>
      <c r="S8" s="3">
        <v>184723796</v>
      </c>
      <c r="U8" s="5">
        <v>2.9999999999999997E-4</v>
      </c>
    </row>
    <row r="9" spans="1:21" x14ac:dyDescent="0.45">
      <c r="A9" s="1" t="s">
        <v>87</v>
      </c>
      <c r="C9" s="3">
        <v>0</v>
      </c>
      <c r="D9" s="3"/>
      <c r="E9" s="3">
        <v>0</v>
      </c>
      <c r="F9" s="3"/>
      <c r="G9" s="3">
        <v>0</v>
      </c>
      <c r="H9" s="3"/>
      <c r="I9" s="3">
        <v>0</v>
      </c>
      <c r="K9" s="5">
        <v>0</v>
      </c>
      <c r="M9" s="3">
        <v>0</v>
      </c>
      <c r="N9" s="3"/>
      <c r="O9" s="3">
        <v>0</v>
      </c>
      <c r="P9" s="3"/>
      <c r="Q9" s="3">
        <v>-946331850</v>
      </c>
      <c r="R9" s="3"/>
      <c r="S9" s="3">
        <v>-946331850</v>
      </c>
      <c r="U9" s="5">
        <v>-1.6999999999999999E-3</v>
      </c>
    </row>
    <row r="10" spans="1:21" x14ac:dyDescent="0.45">
      <c r="A10" s="1" t="s">
        <v>18</v>
      </c>
      <c r="C10" s="3">
        <v>0</v>
      </c>
      <c r="D10" s="3"/>
      <c r="E10" s="3">
        <v>-59000308620</v>
      </c>
      <c r="F10" s="3"/>
      <c r="G10" s="3">
        <v>0</v>
      </c>
      <c r="H10" s="3"/>
      <c r="I10" s="3">
        <v>-59000308620</v>
      </c>
      <c r="K10" s="5">
        <v>0.2397</v>
      </c>
      <c r="M10" s="3">
        <v>0</v>
      </c>
      <c r="N10" s="3"/>
      <c r="O10" s="3">
        <v>-59000308620</v>
      </c>
      <c r="P10" s="3"/>
      <c r="Q10" s="3">
        <v>3033950458</v>
      </c>
      <c r="R10" s="3"/>
      <c r="S10" s="3">
        <v>-55966358162</v>
      </c>
      <c r="U10" s="5">
        <v>-0.1002</v>
      </c>
    </row>
    <row r="11" spans="1:21" x14ac:dyDescent="0.45">
      <c r="A11" s="1" t="s">
        <v>88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K11" s="5">
        <v>0</v>
      </c>
      <c r="M11" s="3">
        <v>0</v>
      </c>
      <c r="N11" s="3"/>
      <c r="O11" s="3">
        <v>0</v>
      </c>
      <c r="P11" s="3"/>
      <c r="Q11" s="3">
        <v>-1547376565</v>
      </c>
      <c r="R11" s="3"/>
      <c r="S11" s="3">
        <v>-1547376565</v>
      </c>
      <c r="U11" s="5">
        <v>-2.8E-3</v>
      </c>
    </row>
    <row r="12" spans="1:21" x14ac:dyDescent="0.45">
      <c r="A12" s="1" t="s">
        <v>16</v>
      </c>
      <c r="C12" s="3">
        <v>0</v>
      </c>
      <c r="D12" s="3"/>
      <c r="E12" s="3">
        <v>-141653326548</v>
      </c>
      <c r="F12" s="3"/>
      <c r="G12" s="3">
        <v>0</v>
      </c>
      <c r="H12" s="3"/>
      <c r="I12" s="3">
        <v>-141653326547</v>
      </c>
      <c r="K12" s="5">
        <v>0.5756</v>
      </c>
      <c r="M12" s="3">
        <v>0</v>
      </c>
      <c r="N12" s="3"/>
      <c r="O12" s="3">
        <v>366263558238</v>
      </c>
      <c r="P12" s="3"/>
      <c r="Q12" s="3">
        <v>49475367550</v>
      </c>
      <c r="R12" s="3"/>
      <c r="S12" s="3">
        <v>415738925788</v>
      </c>
      <c r="U12" s="5">
        <v>0.74439999999999995</v>
      </c>
    </row>
    <row r="13" spans="1:21" x14ac:dyDescent="0.45">
      <c r="A13" s="1" t="s">
        <v>89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K13" s="5">
        <v>0</v>
      </c>
      <c r="M13" s="3">
        <v>0</v>
      </c>
      <c r="N13" s="3"/>
      <c r="O13" s="3">
        <v>0</v>
      </c>
      <c r="P13" s="3"/>
      <c r="Q13" s="3">
        <v>21123721</v>
      </c>
      <c r="R13" s="3"/>
      <c r="S13" s="3">
        <v>21123721</v>
      </c>
      <c r="U13" s="5">
        <v>0</v>
      </c>
    </row>
    <row r="14" spans="1:21" x14ac:dyDescent="0.45">
      <c r="A14" s="1" t="s">
        <v>90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K14" s="5">
        <v>0</v>
      </c>
      <c r="M14" s="3">
        <v>0</v>
      </c>
      <c r="N14" s="3"/>
      <c r="O14" s="3">
        <v>0</v>
      </c>
      <c r="P14" s="3"/>
      <c r="Q14" s="3">
        <v>-1651207687</v>
      </c>
      <c r="R14" s="3"/>
      <c r="S14" s="3">
        <v>-1651207687</v>
      </c>
      <c r="U14" s="5">
        <v>-3.0000000000000001E-3</v>
      </c>
    </row>
    <row r="15" spans="1:21" x14ac:dyDescent="0.45">
      <c r="A15" s="1" t="s">
        <v>79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K15" s="5">
        <v>0</v>
      </c>
      <c r="M15" s="3">
        <v>321300000</v>
      </c>
      <c r="N15" s="3"/>
      <c r="O15" s="3">
        <v>0</v>
      </c>
      <c r="P15" s="3"/>
      <c r="Q15" s="3">
        <v>-1059557800</v>
      </c>
      <c r="R15" s="3"/>
      <c r="S15" s="3">
        <v>-738257800</v>
      </c>
      <c r="U15" s="5">
        <v>-1.2999999999999999E-3</v>
      </c>
    </row>
    <row r="16" spans="1:21" x14ac:dyDescent="0.45">
      <c r="A16" s="1" t="s">
        <v>91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K16" s="5">
        <v>0</v>
      </c>
      <c r="M16" s="3">
        <v>0</v>
      </c>
      <c r="N16" s="3"/>
      <c r="O16" s="3">
        <v>0</v>
      </c>
      <c r="P16" s="3"/>
      <c r="Q16" s="3">
        <v>525853421</v>
      </c>
      <c r="R16" s="3"/>
      <c r="S16" s="3">
        <v>525853421</v>
      </c>
      <c r="U16" s="5">
        <v>8.9999999999999998E-4</v>
      </c>
    </row>
    <row r="17" spans="1:21" x14ac:dyDescent="0.45">
      <c r="A17" s="1" t="s">
        <v>92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K17" s="5">
        <v>0</v>
      </c>
      <c r="M17" s="3">
        <v>0</v>
      </c>
      <c r="N17" s="3"/>
      <c r="O17" s="3">
        <v>0</v>
      </c>
      <c r="P17" s="3"/>
      <c r="Q17" s="3">
        <v>-3016148672</v>
      </c>
      <c r="R17" s="3"/>
      <c r="S17" s="3">
        <v>-3016148672</v>
      </c>
      <c r="U17" s="5">
        <v>-5.4000000000000003E-3</v>
      </c>
    </row>
    <row r="18" spans="1:21" x14ac:dyDescent="0.45">
      <c r="A18" s="1" t="s">
        <v>93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K18" s="5">
        <v>0</v>
      </c>
      <c r="M18" s="3">
        <v>0</v>
      </c>
      <c r="N18" s="3"/>
      <c r="O18" s="3">
        <v>0</v>
      </c>
      <c r="P18" s="3"/>
      <c r="Q18" s="3">
        <v>-1006388516</v>
      </c>
      <c r="R18" s="3"/>
      <c r="S18" s="3">
        <v>-1006388516</v>
      </c>
      <c r="U18" s="5">
        <v>-1.8E-3</v>
      </c>
    </row>
    <row r="19" spans="1:21" x14ac:dyDescent="0.45">
      <c r="A19" s="1" t="s">
        <v>81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v>0</v>
      </c>
      <c r="K19" s="5">
        <v>0</v>
      </c>
      <c r="M19" s="3">
        <v>2468026600</v>
      </c>
      <c r="N19" s="3"/>
      <c r="O19" s="3">
        <v>0</v>
      </c>
      <c r="P19" s="3"/>
      <c r="Q19" s="3">
        <v>-1779858659</v>
      </c>
      <c r="R19" s="3"/>
      <c r="S19" s="3">
        <v>688167941</v>
      </c>
      <c r="U19" s="5">
        <v>1.1999999999999999E-3</v>
      </c>
    </row>
    <row r="20" spans="1:21" x14ac:dyDescent="0.45">
      <c r="A20" s="1" t="s">
        <v>94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0</v>
      </c>
      <c r="K20" s="5">
        <v>0</v>
      </c>
      <c r="M20" s="3">
        <v>0</v>
      </c>
      <c r="N20" s="3"/>
      <c r="O20" s="3">
        <v>0</v>
      </c>
      <c r="P20" s="3"/>
      <c r="Q20" s="3">
        <v>196978</v>
      </c>
      <c r="R20" s="3"/>
      <c r="S20" s="3">
        <v>196978</v>
      </c>
      <c r="U20" s="5">
        <v>0</v>
      </c>
    </row>
    <row r="21" spans="1:21" x14ac:dyDescent="0.45">
      <c r="A21" s="1" t="s">
        <v>15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K21" s="5">
        <v>0</v>
      </c>
      <c r="M21" s="3">
        <v>0</v>
      </c>
      <c r="N21" s="3"/>
      <c r="O21" s="3">
        <v>0</v>
      </c>
      <c r="P21" s="3"/>
      <c r="Q21" s="3">
        <v>321458</v>
      </c>
      <c r="R21" s="3"/>
      <c r="S21" s="3">
        <v>321458</v>
      </c>
      <c r="U21" s="5">
        <v>0</v>
      </c>
    </row>
    <row r="22" spans="1:21" x14ac:dyDescent="0.45">
      <c r="A22" s="1" t="s">
        <v>95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K22" s="5">
        <v>0</v>
      </c>
      <c r="M22" s="3">
        <v>0</v>
      </c>
      <c r="N22" s="3"/>
      <c r="O22" s="3">
        <v>0</v>
      </c>
      <c r="P22" s="3"/>
      <c r="Q22" s="3">
        <v>51622998</v>
      </c>
      <c r="R22" s="3"/>
      <c r="S22" s="3">
        <v>51622998</v>
      </c>
      <c r="U22" s="5">
        <v>1E-4</v>
      </c>
    </row>
    <row r="23" spans="1:21" x14ac:dyDescent="0.45">
      <c r="A23" s="1" t="s">
        <v>85</v>
      </c>
      <c r="C23" s="3">
        <v>0</v>
      </c>
      <c r="D23" s="3"/>
      <c r="E23" s="3">
        <v>-50024042800</v>
      </c>
      <c r="F23" s="3"/>
      <c r="G23" s="3">
        <v>0</v>
      </c>
      <c r="H23" s="3"/>
      <c r="I23" s="3">
        <v>-50024042800</v>
      </c>
      <c r="K23" s="5">
        <v>0.20330000000000001</v>
      </c>
      <c r="M23" s="3">
        <v>0</v>
      </c>
      <c r="N23" s="3"/>
      <c r="O23" s="3">
        <v>-50024042800</v>
      </c>
      <c r="P23" s="3"/>
      <c r="Q23" s="3">
        <v>0</v>
      </c>
      <c r="R23" s="3"/>
      <c r="S23" s="3">
        <v>-50024042800</v>
      </c>
      <c r="U23" s="5">
        <v>-8.9599999999999999E-2</v>
      </c>
    </row>
    <row r="24" spans="1:21" ht="19.5" thickBot="1" x14ac:dyDescent="0.5">
      <c r="C24" s="4">
        <f>SUM(C8:C23)</f>
        <v>0</v>
      </c>
      <c r="D24" s="3"/>
      <c r="E24" s="4">
        <f>SUM(E8:E23)</f>
        <v>-250677677968</v>
      </c>
      <c r="F24" s="3"/>
      <c r="G24" s="4">
        <f>SUM(G8:G23)</f>
        <v>184723796</v>
      </c>
      <c r="H24" s="3"/>
      <c r="I24" s="4">
        <f>SUM(I8:I23)</f>
        <v>-250492954171</v>
      </c>
      <c r="K24" s="6">
        <f>SUM(K8:K23)</f>
        <v>1.0178</v>
      </c>
      <c r="M24" s="4">
        <f>SUM(M8:M23)</f>
        <v>2789326600</v>
      </c>
      <c r="N24" s="3"/>
      <c r="O24" s="4">
        <f>SUM(O8:O23)</f>
        <v>257239206818</v>
      </c>
      <c r="P24" s="3"/>
      <c r="Q24" s="4">
        <f>SUM(Q8:Q23)</f>
        <v>42286290631</v>
      </c>
      <c r="R24" s="3"/>
      <c r="S24" s="4">
        <f>SUM(S8:S23)</f>
        <v>302314824049</v>
      </c>
      <c r="U24" s="6">
        <f>SUM(U8:U23)</f>
        <v>0.54109999999999991</v>
      </c>
    </row>
    <row r="25" spans="1:21" ht="19.5" thickTop="1" x14ac:dyDescent="0.45">
      <c r="C25" s="3">
        <f>'درآمد سود سهام'!E12</f>
        <v>0</v>
      </c>
      <c r="D25" s="3"/>
      <c r="E25" s="3"/>
      <c r="F25" s="3"/>
      <c r="G25" s="3"/>
      <c r="H25" s="3"/>
      <c r="I25" s="3"/>
      <c r="M25" s="3"/>
      <c r="N25" s="3"/>
      <c r="O25" s="3"/>
      <c r="P25" s="3"/>
      <c r="Q25" s="3"/>
      <c r="R25" s="3"/>
      <c r="S25" s="3"/>
    </row>
    <row r="26" spans="1:21" x14ac:dyDescent="0.45">
      <c r="C26" s="3"/>
      <c r="D26" s="3"/>
      <c r="E26" s="3"/>
      <c r="F26" s="3"/>
      <c r="G26" s="3"/>
      <c r="H26" s="3"/>
      <c r="I26" s="3"/>
      <c r="M26" s="3"/>
      <c r="N26" s="3"/>
      <c r="O26" s="3"/>
      <c r="P26" s="3"/>
      <c r="Q26" s="3"/>
      <c r="R26" s="3"/>
      <c r="S26" s="3"/>
    </row>
    <row r="27" spans="1:21" x14ac:dyDescent="0.45">
      <c r="C27" s="3"/>
      <c r="D27" s="3"/>
      <c r="E27" s="3"/>
      <c r="F27" s="3"/>
      <c r="G27" s="3"/>
      <c r="H27" s="3"/>
      <c r="I27" s="3"/>
      <c r="M27" s="3"/>
      <c r="N27" s="3"/>
      <c r="O27" s="3"/>
      <c r="P27" s="3"/>
      <c r="Q27" s="3"/>
      <c r="R27" s="3"/>
      <c r="S27" s="3"/>
    </row>
    <row r="28" spans="1:21" x14ac:dyDescent="0.45">
      <c r="C28" s="3"/>
      <c r="D28" s="3"/>
      <c r="E28" s="3"/>
      <c r="F28" s="3"/>
      <c r="G28" s="3"/>
      <c r="H28" s="3"/>
      <c r="I28" s="3"/>
    </row>
    <row r="29" spans="1:21" x14ac:dyDescent="0.45">
      <c r="C29" s="3"/>
      <c r="D29" s="3"/>
      <c r="E29" s="3"/>
      <c r="F29" s="3"/>
      <c r="G29" s="3"/>
      <c r="H29" s="3"/>
      <c r="I29" s="3"/>
    </row>
    <row r="30" spans="1:21" x14ac:dyDescent="0.45">
      <c r="C30" s="3"/>
      <c r="D30" s="3"/>
      <c r="E30" s="3"/>
      <c r="F30" s="3"/>
      <c r="G30" s="3"/>
      <c r="H30" s="3"/>
      <c r="I30" s="3"/>
    </row>
    <row r="31" spans="1:21" x14ac:dyDescent="0.45">
      <c r="C31" s="3"/>
      <c r="D31" s="3"/>
      <c r="E31" s="3"/>
      <c r="F31" s="3"/>
      <c r="G31" s="3"/>
      <c r="H31" s="3"/>
      <c r="I31" s="3"/>
    </row>
    <row r="32" spans="1:21" x14ac:dyDescent="0.45">
      <c r="C32" s="3"/>
      <c r="D32" s="3"/>
      <c r="E32" s="3"/>
      <c r="F32" s="3"/>
      <c r="G32" s="3"/>
      <c r="H32" s="3"/>
      <c r="I32" s="3"/>
    </row>
    <row r="33" spans="3:9" x14ac:dyDescent="0.45">
      <c r="C33" s="3"/>
      <c r="D33" s="3"/>
      <c r="E33" s="3"/>
      <c r="F33" s="3"/>
      <c r="G33" s="3"/>
      <c r="H33" s="3"/>
      <c r="I33" s="3"/>
    </row>
    <row r="34" spans="3:9" x14ac:dyDescent="0.45">
      <c r="C34" s="3"/>
      <c r="D34" s="3"/>
      <c r="E34" s="3"/>
      <c r="F34" s="3"/>
      <c r="G34" s="3"/>
      <c r="H34" s="3"/>
      <c r="I34" s="3"/>
    </row>
    <row r="35" spans="3:9" x14ac:dyDescent="0.45">
      <c r="C35" s="3"/>
      <c r="D35" s="3"/>
      <c r="E35" s="3"/>
      <c r="F35" s="3"/>
      <c r="G35" s="3"/>
      <c r="H35" s="3"/>
      <c r="I35" s="3"/>
    </row>
    <row r="36" spans="3:9" x14ac:dyDescent="0.45">
      <c r="C36" s="3"/>
      <c r="D36" s="3"/>
      <c r="E36" s="3"/>
      <c r="F36" s="3"/>
      <c r="G36" s="3"/>
      <c r="H36" s="3"/>
      <c r="I36" s="3"/>
    </row>
    <row r="37" spans="3:9" x14ac:dyDescent="0.45">
      <c r="C37" s="3"/>
      <c r="D37" s="3"/>
      <c r="E37" s="3"/>
      <c r="F37" s="3"/>
      <c r="G37" s="3"/>
      <c r="H37" s="3"/>
      <c r="I37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Normal="100" zoomScaleSheetLayoutView="100" workbookViewId="0">
      <selection activeCell="I17" sqref="I17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67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17" ht="30" x14ac:dyDescent="0.45">
      <c r="A7" s="14" t="s">
        <v>67</v>
      </c>
      <c r="C7" s="14" t="s">
        <v>104</v>
      </c>
      <c r="E7" s="14" t="s">
        <v>101</v>
      </c>
      <c r="G7" s="14" t="s">
        <v>102</v>
      </c>
      <c r="I7" s="14" t="s">
        <v>105</v>
      </c>
      <c r="K7" s="14" t="s">
        <v>104</v>
      </c>
      <c r="M7" s="14" t="s">
        <v>101</v>
      </c>
      <c r="O7" s="14" t="s">
        <v>102</v>
      </c>
      <c r="Q7" s="14" t="s">
        <v>105</v>
      </c>
    </row>
    <row r="8" spans="1:17" x14ac:dyDescent="0.45">
      <c r="A8" s="1" t="s">
        <v>96</v>
      </c>
      <c r="C8" s="3">
        <v>0</v>
      </c>
      <c r="D8" s="3"/>
      <c r="E8" s="3">
        <v>0</v>
      </c>
      <c r="F8" s="3"/>
      <c r="G8" s="3">
        <v>152146977068</v>
      </c>
      <c r="H8" s="3"/>
      <c r="I8" s="3">
        <v>152146977068</v>
      </c>
      <c r="J8" s="3"/>
      <c r="K8" s="3">
        <v>0</v>
      </c>
      <c r="L8" s="3"/>
      <c r="M8" s="3">
        <v>0</v>
      </c>
      <c r="N8" s="3"/>
      <c r="O8" s="3">
        <v>166235436213</v>
      </c>
      <c r="P8" s="3"/>
      <c r="Q8" s="3">
        <v>166235436213</v>
      </c>
    </row>
    <row r="9" spans="1:17" x14ac:dyDescent="0.45">
      <c r="A9" s="1" t="s">
        <v>23</v>
      </c>
      <c r="C9" s="3">
        <v>1173891090</v>
      </c>
      <c r="D9" s="3"/>
      <c r="E9" s="3">
        <v>0</v>
      </c>
      <c r="F9" s="3"/>
      <c r="G9" s="3">
        <v>1964373893</v>
      </c>
      <c r="H9" s="3"/>
      <c r="I9" s="3">
        <v>3138264983</v>
      </c>
      <c r="J9" s="3"/>
      <c r="K9" s="3">
        <v>13502770265</v>
      </c>
      <c r="L9" s="3"/>
      <c r="M9" s="3">
        <v>0</v>
      </c>
      <c r="N9" s="3"/>
      <c r="O9" s="3">
        <v>1964373893</v>
      </c>
      <c r="P9" s="3"/>
      <c r="Q9" s="3">
        <v>15467144158</v>
      </c>
    </row>
    <row r="10" spans="1:17" x14ac:dyDescent="0.45">
      <c r="A10" s="1" t="s">
        <v>97</v>
      </c>
      <c r="C10" s="3">
        <v>0</v>
      </c>
      <c r="D10" s="3"/>
      <c r="E10" s="3">
        <v>0</v>
      </c>
      <c r="F10" s="3"/>
      <c r="G10" s="3">
        <v>0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16556999</v>
      </c>
      <c r="P10" s="3"/>
      <c r="Q10" s="3">
        <v>16556999</v>
      </c>
    </row>
    <row r="11" spans="1:17" x14ac:dyDescent="0.45">
      <c r="A11" s="1" t="s">
        <v>98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32828538966</v>
      </c>
      <c r="P11" s="3"/>
      <c r="Q11" s="3">
        <v>32828538966</v>
      </c>
    </row>
    <row r="12" spans="1:17" x14ac:dyDescent="0.45">
      <c r="A12" s="1" t="s">
        <v>99</v>
      </c>
      <c r="C12" s="3">
        <v>0</v>
      </c>
      <c r="D12" s="3"/>
      <c r="E12" s="3">
        <v>0</v>
      </c>
      <c r="F12" s="3"/>
      <c r="G12" s="3">
        <v>0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29944408102</v>
      </c>
      <c r="P12" s="3"/>
      <c r="Q12" s="3">
        <v>29944408102</v>
      </c>
    </row>
    <row r="13" spans="1:17" x14ac:dyDescent="0.45">
      <c r="A13" s="1" t="s">
        <v>72</v>
      </c>
      <c r="C13" s="3">
        <v>688448</v>
      </c>
      <c r="D13" s="3"/>
      <c r="E13" s="3">
        <v>0</v>
      </c>
      <c r="F13" s="3"/>
      <c r="G13" s="3">
        <v>0</v>
      </c>
      <c r="H13" s="3"/>
      <c r="I13" s="3">
        <v>688448</v>
      </c>
      <c r="J13" s="3"/>
      <c r="K13" s="3">
        <v>688448</v>
      </c>
      <c r="L13" s="3"/>
      <c r="M13" s="3">
        <v>0</v>
      </c>
      <c r="N13" s="3"/>
      <c r="O13" s="3">
        <v>0</v>
      </c>
      <c r="P13" s="3"/>
      <c r="Q13" s="3">
        <v>688448</v>
      </c>
    </row>
    <row r="14" spans="1:17" ht="19.5" thickBot="1" x14ac:dyDescent="0.5">
      <c r="C14" s="4">
        <f>SUM(C8:C13)</f>
        <v>1174579538</v>
      </c>
      <c r="D14" s="3"/>
      <c r="E14" s="4">
        <f>SUM(E8:E13)</f>
        <v>0</v>
      </c>
      <c r="F14" s="3"/>
      <c r="G14" s="4">
        <f>SUM(G8:G13)</f>
        <v>154111350961</v>
      </c>
      <c r="H14" s="3"/>
      <c r="I14" s="4">
        <f>SUM(I8:I13)</f>
        <v>155285930499</v>
      </c>
      <c r="J14" s="3"/>
      <c r="K14" s="4">
        <f>SUM(K8:K13)</f>
        <v>13503458713</v>
      </c>
      <c r="L14" s="3"/>
      <c r="M14" s="4">
        <f>SUM(M8:M13)</f>
        <v>0</v>
      </c>
      <c r="N14" s="3"/>
      <c r="O14" s="4">
        <f>SUM(O8:O13)</f>
        <v>230989314173</v>
      </c>
      <c r="P14" s="3"/>
      <c r="Q14" s="4">
        <f>SUM(Q8:Q13)</f>
        <v>244492772886</v>
      </c>
    </row>
    <row r="15" spans="1:17" ht="19.5" thickTop="1" x14ac:dyDescent="0.4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2023-06-25T09:17:44Z</dcterms:created>
  <dcterms:modified xsi:type="dcterms:W3CDTF">2023-06-26T06:38:08Z</dcterms:modified>
</cp:coreProperties>
</file>