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واحد صندوق های سرمایه گذاری\مالی صندوق\آقای محمدی\بهنیا\"/>
    </mc:Choice>
  </mc:AlternateContent>
  <xr:revisionPtr revIDLastSave="0" documentId="13_ncr:1_{8A54CED8-96FF-4933-9EE0-74287025B932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1">'اوراق مشارکت'!$A$1:$Q$10</definedName>
  </definedNames>
  <calcPr calcId="191029"/>
</workbook>
</file>

<file path=xl/calcChain.xml><?xml version="1.0" encoding="utf-8"?>
<calcChain xmlns="http://schemas.openxmlformats.org/spreadsheetml/2006/main">
  <c r="K14" i="1" l="1"/>
  <c r="G13" i="1"/>
  <c r="W13" i="1"/>
  <c r="K9" i="13" l="1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8" i="13"/>
  <c r="K25" i="13" s="1"/>
  <c r="G9" i="13"/>
  <c r="G10" i="13"/>
  <c r="G11" i="13"/>
  <c r="G12" i="13"/>
  <c r="G13" i="13"/>
  <c r="G14" i="13"/>
  <c r="G15" i="13"/>
  <c r="G16" i="13"/>
  <c r="G25" i="13" s="1"/>
  <c r="G17" i="13"/>
  <c r="G18" i="13"/>
  <c r="G19" i="13"/>
  <c r="G20" i="13"/>
  <c r="G21" i="13"/>
  <c r="G22" i="13"/>
  <c r="G23" i="13"/>
  <c r="G24" i="13"/>
  <c r="G8" i="13"/>
  <c r="Q23" i="11" l="1"/>
  <c r="O23" i="11"/>
  <c r="M18" i="11"/>
  <c r="M23" i="11" s="1"/>
  <c r="I23" i="10"/>
  <c r="G23" i="11"/>
  <c r="G13" i="9"/>
  <c r="O13" i="9"/>
  <c r="Q13" i="9" s="1"/>
  <c r="I13" i="9"/>
  <c r="I9" i="9"/>
  <c r="I10" i="9"/>
  <c r="I11" i="9"/>
  <c r="I12" i="9"/>
  <c r="I8" i="9"/>
  <c r="Q9" i="9"/>
  <c r="Q10" i="9"/>
  <c r="Q11" i="9"/>
  <c r="Q14" i="9" s="1"/>
  <c r="Q12" i="9"/>
  <c r="Q8" i="9"/>
  <c r="O14" i="9" l="1"/>
  <c r="I11" i="8"/>
  <c r="M11" i="8"/>
  <c r="K11" i="8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8" i="7"/>
  <c r="O10" i="7"/>
  <c r="O16" i="7"/>
  <c r="O17" i="7"/>
  <c r="O18" i="7"/>
  <c r="O19" i="7"/>
  <c r="O20" i="7"/>
  <c r="O21" i="7"/>
  <c r="O22" i="7"/>
  <c r="O23" i="7"/>
  <c r="O24" i="7"/>
  <c r="O25" i="7"/>
  <c r="O11" i="7"/>
  <c r="O12" i="7"/>
  <c r="O13" i="7"/>
  <c r="O14" i="7"/>
  <c r="O15" i="7"/>
  <c r="O9" i="7"/>
  <c r="M26" i="7"/>
  <c r="E10" i="14"/>
  <c r="C10" i="14"/>
  <c r="E25" i="13"/>
  <c r="I25" i="13"/>
  <c r="C13" i="12"/>
  <c r="E13" i="12"/>
  <c r="G13" i="12"/>
  <c r="I13" i="12"/>
  <c r="K13" i="12"/>
  <c r="M13" i="12"/>
  <c r="O13" i="12"/>
  <c r="Q13" i="12"/>
  <c r="E23" i="11"/>
  <c r="C23" i="11"/>
  <c r="I23" i="11"/>
  <c r="K23" i="11"/>
  <c r="S23" i="11"/>
  <c r="U23" i="11"/>
  <c r="C23" i="10"/>
  <c r="E23" i="10"/>
  <c r="G23" i="10"/>
  <c r="K23" i="10"/>
  <c r="M23" i="10"/>
  <c r="O23" i="10"/>
  <c r="Q23" i="10"/>
  <c r="C14" i="9"/>
  <c r="E14" i="9"/>
  <c r="G14" i="9"/>
  <c r="I14" i="9"/>
  <c r="K14" i="9"/>
  <c r="L14" i="9"/>
  <c r="M14" i="9"/>
  <c r="K26" i="7"/>
  <c r="G26" i="7"/>
  <c r="E26" i="7"/>
  <c r="K22" i="6"/>
  <c r="M22" i="6"/>
  <c r="O22" i="6"/>
  <c r="Q22" i="6"/>
  <c r="S22" i="6"/>
  <c r="C14" i="1"/>
  <c r="E14" i="1"/>
  <c r="G14" i="1"/>
  <c r="I14" i="1"/>
  <c r="M14" i="1"/>
  <c r="O14" i="1"/>
  <c r="Q14" i="1"/>
  <c r="S14" i="1"/>
  <c r="U14" i="1"/>
  <c r="W14" i="1"/>
  <c r="Y14" i="1"/>
  <c r="I26" i="7" l="1"/>
  <c r="O26" i="7"/>
</calcChain>
</file>

<file path=xl/sharedStrings.xml><?xml version="1.0" encoding="utf-8"?>
<sst xmlns="http://schemas.openxmlformats.org/spreadsheetml/2006/main" count="475" uniqueCount="119">
  <si>
    <t>صندوق قابل معامله كيميا زرين كاردان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</si>
  <si>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</si>
  <si>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</si>
  <si>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</si>
  <si>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</si>
  <si>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</si>
  <si>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</si>
  <si>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</si>
  <si>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</si>
  <si>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</si>
  <si>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</si>
  <si>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</si>
  <si>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</si>
  <si>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</si>
  <si>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</si>
  <si>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</si>
  <si>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بیمه اتکایی تهران رواک50%تادیه</t>
  </si>
  <si>
    <t>پالایش نفت تبریز</t>
  </si>
  <si>
    <t>تمام سکه طرح جدید0211ملت</t>
  </si>
  <si>
    <t>تمام سکه طرح جدید0312 رفاه</t>
  </si>
  <si>
    <t>نام اوراق</t>
  </si>
  <si>
    <t>نرخ سود</t>
  </si>
  <si>
    <t>قیمت بازار هر ورقه</t>
  </si>
  <si>
    <t>اجاره دومینو14040208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</si>
  <si>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</si>
  <si>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</si>
  <si>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</si>
  <si>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</si>
  <si>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</si>
  <si>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</si>
  <si>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</si>
  <si>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</si>
  <si>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</si>
  <si>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مرزداران</t>
  </si>
  <si>
    <t>205-850-6667725-1</t>
  </si>
  <si>
    <t>سپرده کوتاه مدت</t>
  </si>
  <si>
    <t>1401/08/28</t>
  </si>
  <si>
    <t>بانک تجارت آفریقا</t>
  </si>
  <si>
    <t>98031693</t>
  </si>
  <si>
    <t>بانک تجارت مطهری- مهرداد</t>
  </si>
  <si>
    <t>279928865</t>
  </si>
  <si>
    <t>بانک سامان سی تیر</t>
  </si>
  <si>
    <t>849-40-1627461-1</t>
  </si>
  <si>
    <t>حساب جاری</t>
  </si>
  <si>
    <t>بانک سامان ملاصدرا</t>
  </si>
  <si>
    <t>829-810-1627461-1</t>
  </si>
  <si>
    <t>بانک صادرات فردوسی</t>
  </si>
  <si>
    <t>0217334621006</t>
  </si>
  <si>
    <t>موسسه اعتباری ملل شیراز جنوبی</t>
  </si>
  <si>
    <t>0515-10-277-000000223</t>
  </si>
  <si>
    <t>0515-60-332-000000265</t>
  </si>
  <si>
    <t>سپرده بلند مدت</t>
  </si>
  <si>
    <t>0515-60-332-000000291</t>
  </si>
  <si>
    <t>بانک پاسارگاد ارمغان</t>
  </si>
  <si>
    <t>279-8100-15168673-1</t>
  </si>
  <si>
    <t>279-9012-15168673-3</t>
  </si>
  <si>
    <t>279-9012-15168673-2</t>
  </si>
  <si>
    <t>بانک اقتصاد نوین شهران</t>
  </si>
  <si>
    <t>184-812-6667725-1</t>
  </si>
  <si>
    <t>1401/09/12</t>
  </si>
  <si>
    <t>بانک خاورمیانه مهستان</t>
  </si>
  <si>
    <t>1005-10-810-707075025</t>
  </si>
  <si>
    <t>1401/11/04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</si>
  <si>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</si>
  <si>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</si>
  <si>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</si>
  <si>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</si>
  <si>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</si>
  <si>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</si>
  <si>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</si>
  <si>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</si>
  <si>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</si>
  <si>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</si>
  <si>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</si>
  <si>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</si>
  <si>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</si>
  <si>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</si>
  <si>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</si>
  <si>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بانک‌اقتصادنوین‌</t>
  </si>
  <si>
    <t>1401/04/29</t>
  </si>
  <si>
    <t>پالایش نفت اصفهان</t>
  </si>
  <si>
    <t>بهای فروش</t>
  </si>
  <si>
    <t>ارزش دفتری</t>
  </si>
  <si>
    <t>سود و زیان ناشی از تغییر قیمت</t>
  </si>
  <si>
    <t>سلف تمام سکه 001 مرکزی</t>
  </si>
  <si>
    <t>سود و زیان ناشی از فروش</t>
  </si>
  <si>
    <t>سرمایه گذاری پارس آریان</t>
  </si>
  <si>
    <t>م .صنایع و معادن احیاء سپاهان</t>
  </si>
  <si>
    <t>سرمایه‌گذاری‌غدیر(هلدینگ‌</t>
  </si>
  <si>
    <t>کویر تایر</t>
  </si>
  <si>
    <t>فولاد مبارکه اصفهان</t>
  </si>
  <si>
    <t>آهن و فولاد غدیر ایرانیان</t>
  </si>
  <si>
    <t>اسنادخزانه-م16بودجه98-010503</t>
  </si>
  <si>
    <t>اسنادخزانه-م18بودجه98-010614</t>
  </si>
  <si>
    <t>اسنادخزانه-م11بودجه99-020906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</si>
  <si>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</si>
  <si>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</si>
  <si>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</si>
  <si>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</si>
  <si>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</si>
  <si>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</si>
  <si>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</si>
  <si>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</si>
  <si>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</si>
  <si>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</si>
  <si>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205-283-6667725-1</t>
  </si>
  <si>
    <t>205-283-6667725-2</t>
  </si>
  <si>
    <t>849-810-1627461-1</t>
  </si>
  <si>
    <t>0515-60-332-000000204</t>
  </si>
  <si>
    <t>279-9012-15168673-1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</si>
  <si>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</si>
  <si>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</si>
  <si>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</si>
  <si>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</si>
  <si>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</si>
  <si>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</si>
  <si>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ارتباطات سيار</t>
  </si>
  <si>
    <t>ارتباطات سیار</t>
  </si>
  <si>
    <t>تمام سکه 001 مرکزی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</si>
</sst>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7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sz val="16"/>
      <name val="B Nazanin"/>
      <charset val="17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0" fontId="1" fillId="0" borderId="0" xfId="0" applyNumberFormat="1" applyFont="1"/>
    <xf numFmtId="164" fontId="1" fillId="0" borderId="2" xfId="0" applyNumberFormat="1" applyFont="1" applyBorder="1" applyAlignment="1">
      <alignment horizontal="right" vertical="center"/>
    </xf>
    <xf numFmtId="10" fontId="1" fillId="0" borderId="2" xfId="0" applyNumberFormat="1" applyFont="1" applyBorder="1"/>
    <xf numFmtId="0" fontId="5" fillId="0" borderId="0" xfId="0" applyFont="1"/>
    <xf numFmtId="164" fontId="1" fillId="0" borderId="0" xfId="0" applyNumberFormat="1" applyFont="1"/>
    <xf numFmtId="10" fontId="1" fillId="0" borderId="0" xfId="0" applyNumberFormat="1" applyFont="1" applyAlignment="1">
      <alignment horizontal="right" vertical="center"/>
    </xf>
    <xf numFmtId="9" fontId="1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1"/>
  <sheetViews>
    <sheetView rightToLeft="1" tabSelected="1" view="pageBreakPreview" zoomScaleNormal="85" zoomScaleSheetLayoutView="100" workbookViewId="0">
      <selection activeCell="K12" sqref="K12"/>
    </sheetView>
  </sheetViews>
  <sheetFormatPr defaultRowHeight="18.75" x14ac:dyDescent="0.45"/>
  <cols>
    <col min="1" max="1" width="24.85546875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0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0.4257812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5.285156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ht="30" x14ac:dyDescent="0.45">
      <c r="A6" s="13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30" x14ac:dyDescent="0.45">
      <c r="A7" s="13" t="s">
        <v>3</v>
      </c>
      <c r="C7" s="13" t="s">
        <v>7</v>
      </c>
      <c r="E7" s="13" t="s">
        <v>8</v>
      </c>
      <c r="G7" s="13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4" t="s">
        <v>13</v>
      </c>
    </row>
    <row r="8" spans="1:25" ht="30" x14ac:dyDescent="0.4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5" t="s">
        <v>13</v>
      </c>
    </row>
    <row r="9" spans="1:25" ht="18" customHeight="1" x14ac:dyDescent="0.45">
      <c r="A9" s="1" t="s">
        <v>15</v>
      </c>
      <c r="C9" s="5">
        <v>38137</v>
      </c>
      <c r="D9" s="5"/>
      <c r="E9" s="5">
        <v>26720135</v>
      </c>
      <c r="F9" s="5"/>
      <c r="G9" s="5">
        <v>26537059.395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5">
        <v>0</v>
      </c>
      <c r="P9" s="5"/>
      <c r="Q9" s="5">
        <v>38137</v>
      </c>
      <c r="R9" s="5"/>
      <c r="S9" s="5">
        <v>700</v>
      </c>
      <c r="T9" s="5"/>
      <c r="U9" s="5">
        <v>26720135</v>
      </c>
      <c r="V9" s="5"/>
      <c r="W9" s="5">
        <v>26537059.395</v>
      </c>
      <c r="Y9" s="6">
        <v>0</v>
      </c>
    </row>
    <row r="10" spans="1:25" x14ac:dyDescent="0.45">
      <c r="A10" s="1" t="s">
        <v>16</v>
      </c>
      <c r="C10" s="5">
        <v>108053</v>
      </c>
      <c r="D10" s="5"/>
      <c r="E10" s="5">
        <v>54075554</v>
      </c>
      <c r="F10" s="5"/>
      <c r="G10" s="5">
        <v>53705042.325000003</v>
      </c>
      <c r="H10" s="5"/>
      <c r="I10" s="5">
        <v>108053</v>
      </c>
      <c r="J10" s="5"/>
      <c r="K10" s="5">
        <v>54026500</v>
      </c>
      <c r="L10" s="5"/>
      <c r="M10" s="5">
        <v>-108053</v>
      </c>
      <c r="N10" s="5"/>
      <c r="O10" s="5">
        <v>54026500</v>
      </c>
      <c r="P10" s="5"/>
      <c r="Q10" s="5">
        <v>108053</v>
      </c>
      <c r="R10" s="5"/>
      <c r="S10" s="5">
        <v>1314</v>
      </c>
      <c r="T10" s="5"/>
      <c r="U10" s="5">
        <v>54026500</v>
      </c>
      <c r="V10" s="5"/>
      <c r="W10" s="5">
        <v>141136851.23010001</v>
      </c>
      <c r="Y10" s="6">
        <v>1E-4</v>
      </c>
    </row>
    <row r="11" spans="1:25" x14ac:dyDescent="0.45">
      <c r="A11" s="1" t="s">
        <v>17</v>
      </c>
      <c r="C11" s="5">
        <v>300000</v>
      </c>
      <c r="D11" s="5"/>
      <c r="E11" s="5">
        <v>4190409325</v>
      </c>
      <c r="F11" s="5"/>
      <c r="G11" s="5">
        <v>4130277750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5">
        <v>0</v>
      </c>
      <c r="P11" s="5"/>
      <c r="Q11" s="5">
        <v>300000</v>
      </c>
      <c r="R11" s="5"/>
      <c r="S11" s="5">
        <v>16420</v>
      </c>
      <c r="T11" s="5"/>
      <c r="U11" s="5">
        <v>4190409325</v>
      </c>
      <c r="V11" s="5"/>
      <c r="W11" s="5">
        <v>4896690300</v>
      </c>
      <c r="Y11" s="6">
        <v>2.2000000000000001E-3</v>
      </c>
    </row>
    <row r="12" spans="1:25" x14ac:dyDescent="0.45">
      <c r="A12" s="1" t="s">
        <v>18</v>
      </c>
      <c r="C12" s="5">
        <v>2400</v>
      </c>
      <c r="D12" s="5"/>
      <c r="E12" s="5">
        <v>4222070998</v>
      </c>
      <c r="F12" s="5"/>
      <c r="G12" s="5">
        <v>6770621331</v>
      </c>
      <c r="H12" s="5"/>
      <c r="I12" s="5">
        <v>0</v>
      </c>
      <c r="J12" s="5"/>
      <c r="K12" s="5">
        <v>0</v>
      </c>
      <c r="L12" s="5"/>
      <c r="M12" s="5">
        <v>-2400</v>
      </c>
      <c r="N12" s="5"/>
      <c r="O12" s="5">
        <v>7115321928</v>
      </c>
      <c r="P12" s="5"/>
      <c r="Q12" s="5">
        <v>0</v>
      </c>
      <c r="R12" s="5"/>
      <c r="S12" s="5">
        <v>0</v>
      </c>
      <c r="T12" s="5"/>
      <c r="U12" s="5">
        <v>0</v>
      </c>
      <c r="V12" s="5"/>
      <c r="W12" s="5">
        <v>0</v>
      </c>
      <c r="Y12" s="6">
        <v>0</v>
      </c>
    </row>
    <row r="13" spans="1:25" x14ac:dyDescent="0.45">
      <c r="A13" s="1" t="s">
        <v>19</v>
      </c>
      <c r="C13" s="5">
        <v>373100</v>
      </c>
      <c r="D13" s="5"/>
      <c r="E13" s="5">
        <v>637096505658</v>
      </c>
      <c r="F13" s="5"/>
      <c r="G13" s="5">
        <f>1052549507748.38-27</f>
        <v>1052549507721.38</v>
      </c>
      <c r="H13" s="5"/>
      <c r="I13" s="5">
        <v>43800</v>
      </c>
      <c r="J13" s="5"/>
      <c r="K13" s="5">
        <v>130332688611</v>
      </c>
      <c r="L13" s="5"/>
      <c r="M13" s="5">
        <v>-7600</v>
      </c>
      <c r="N13" s="5"/>
      <c r="O13" s="5">
        <v>20916601757</v>
      </c>
      <c r="P13" s="5"/>
      <c r="Q13" s="5">
        <v>409300</v>
      </c>
      <c r="R13" s="5"/>
      <c r="S13" s="5">
        <v>3033000</v>
      </c>
      <c r="T13" s="5"/>
      <c r="U13" s="5">
        <v>753439120204</v>
      </c>
      <c r="V13" s="5"/>
      <c r="W13" s="5">
        <f>1239855141375-27</f>
        <v>1239855141348</v>
      </c>
      <c r="Y13" s="6">
        <v>0.56140000000000001</v>
      </c>
    </row>
    <row r="14" spans="1:25" ht="19.5" thickBot="1" x14ac:dyDescent="0.5">
      <c r="C14" s="7">
        <f>SUM(C9:C13)</f>
        <v>821690</v>
      </c>
      <c r="D14" s="5"/>
      <c r="E14" s="7">
        <f>SUM(E9:E13)</f>
        <v>645589781670</v>
      </c>
      <c r="F14" s="5"/>
      <c r="G14" s="7">
        <f>SUM(G9:G13)</f>
        <v>1063530648904.1</v>
      </c>
      <c r="H14" s="5"/>
      <c r="I14" s="7">
        <f>SUM(I9:I13)</f>
        <v>151853</v>
      </c>
      <c r="J14" s="5"/>
      <c r="K14" s="7">
        <f>SUM(K9:K13)</f>
        <v>130386715111</v>
      </c>
      <c r="L14" s="5"/>
      <c r="M14" s="7">
        <f>SUM(M9:M13)</f>
        <v>-118053</v>
      </c>
      <c r="N14" s="5"/>
      <c r="O14" s="7">
        <f>SUM(O9:O13)</f>
        <v>28085950185</v>
      </c>
      <c r="P14" s="5"/>
      <c r="Q14" s="7">
        <f>SUM(Q9:Q13)</f>
        <v>855490</v>
      </c>
      <c r="R14" s="5"/>
      <c r="S14" s="7">
        <f>SUM(S9:S13)</f>
        <v>3051434</v>
      </c>
      <c r="T14" s="5"/>
      <c r="U14" s="7">
        <f>SUM(U9:U13)</f>
        <v>757710276164</v>
      </c>
      <c r="V14" s="5"/>
      <c r="W14" s="7">
        <f>SUM(W9:W13)</f>
        <v>1244919505558.625</v>
      </c>
      <c r="Y14" s="8">
        <f>SUM(Y9:Y13)</f>
        <v>0.56369999999999998</v>
      </c>
    </row>
    <row r="15" spans="1:25" ht="19.5" thickTop="1" x14ac:dyDescent="0.45">
      <c r="G15" s="3"/>
      <c r="I15" s="3"/>
      <c r="U15" s="3"/>
      <c r="W15" s="3"/>
    </row>
    <row r="16" spans="1:25" x14ac:dyDescent="0.45">
      <c r="G16" s="3"/>
      <c r="I16" s="3"/>
      <c r="O16" s="3"/>
      <c r="U16" s="10"/>
      <c r="W16" s="3"/>
    </row>
    <row r="17" spans="7:23" x14ac:dyDescent="0.45">
      <c r="G17" s="3"/>
      <c r="O17" s="3"/>
      <c r="U17" s="3"/>
      <c r="W17" s="3"/>
    </row>
    <row r="18" spans="7:23" x14ac:dyDescent="0.45">
      <c r="G18" s="3"/>
      <c r="O18" s="3"/>
      <c r="W18" s="3"/>
    </row>
    <row r="19" spans="7:23" x14ac:dyDescent="0.45">
      <c r="G19" s="3"/>
      <c r="I19" s="3"/>
      <c r="O19" s="3"/>
      <c r="S19" s="3"/>
      <c r="U19" s="5"/>
      <c r="W19" s="3"/>
    </row>
    <row r="20" spans="7:23" x14ac:dyDescent="0.45">
      <c r="G20" s="3"/>
      <c r="W20" s="3"/>
    </row>
    <row r="21" spans="7:23" x14ac:dyDescent="0.45">
      <c r="W21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1"/>
  <sheetViews>
    <sheetView rightToLeft="1" view="pageBreakPreview" zoomScaleNormal="100" zoomScaleSheetLayoutView="100" workbookViewId="0">
      <selection activeCell="O7" sqref="O7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36.85546875" style="1" bestFit="1" customWidth="1"/>
    <col min="6" max="6" width="1" style="1" customWidth="1"/>
    <col min="7" max="7" width="32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32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6.25" x14ac:dyDescent="0.6">
      <c r="A6" s="17" t="s">
        <v>101</v>
      </c>
      <c r="B6" s="17" t="s">
        <v>101</v>
      </c>
      <c r="C6" s="17" t="s">
        <v>101</v>
      </c>
      <c r="D6" s="9"/>
      <c r="E6" s="17" t="s">
        <v>65</v>
      </c>
      <c r="F6" s="17" t="s">
        <v>65</v>
      </c>
      <c r="G6" s="17" t="s">
        <v>65</v>
      </c>
      <c r="H6" s="9"/>
      <c r="I6" s="17" t="s">
        <v>66</v>
      </c>
      <c r="J6" s="17" t="s">
        <v>66</v>
      </c>
      <c r="K6" s="17" t="s">
        <v>66</v>
      </c>
    </row>
    <row r="7" spans="1:11" ht="51.75" customHeight="1" x14ac:dyDescent="0.6">
      <c r="A7" s="17" t="s">
        <v>102</v>
      </c>
      <c r="B7" s="9"/>
      <c r="C7" s="17" t="s">
        <v>27</v>
      </c>
      <c r="D7" s="9"/>
      <c r="E7" s="17" t="s">
        <v>103</v>
      </c>
      <c r="F7" s="9"/>
      <c r="G7" s="18" t="s">
        <v>104</v>
      </c>
      <c r="H7" s="9"/>
      <c r="I7" s="17" t="s">
        <v>103</v>
      </c>
      <c r="J7" s="9"/>
      <c r="K7" s="18" t="s">
        <v>104</v>
      </c>
    </row>
    <row r="8" spans="1:11" x14ac:dyDescent="0.45">
      <c r="A8" s="1" t="s">
        <v>33</v>
      </c>
      <c r="C8" s="1" t="s">
        <v>105</v>
      </c>
      <c r="E8" s="5">
        <v>0</v>
      </c>
      <c r="F8" s="5"/>
      <c r="G8" s="11">
        <f>E8/1594404249*100%</f>
        <v>0</v>
      </c>
      <c r="H8" s="5"/>
      <c r="I8" s="5">
        <v>1049076624</v>
      </c>
      <c r="J8" s="5"/>
      <c r="K8" s="11">
        <f>I8/64519705798*100%</f>
        <v>1.6259786231581353E-2</v>
      </c>
    </row>
    <row r="9" spans="1:11" x14ac:dyDescent="0.45">
      <c r="A9" s="1" t="s">
        <v>33</v>
      </c>
      <c r="C9" s="1" t="s">
        <v>34</v>
      </c>
      <c r="E9" s="5">
        <v>44090</v>
      </c>
      <c r="F9" s="5"/>
      <c r="G9" s="11">
        <f t="shared" ref="G9:G24" si="0">E9/1594404249*100%</f>
        <v>2.7652961930860987E-5</v>
      </c>
      <c r="H9" s="5"/>
      <c r="I9" s="5">
        <v>-1185021</v>
      </c>
      <c r="J9" s="5"/>
      <c r="K9" s="11">
        <f t="shared" ref="K9:K24" si="1">I9/64519705798*100%</f>
        <v>-1.8366807246612298E-5</v>
      </c>
    </row>
    <row r="10" spans="1:11" x14ac:dyDescent="0.45">
      <c r="A10" s="1" t="s">
        <v>33</v>
      </c>
      <c r="C10" s="1" t="s">
        <v>106</v>
      </c>
      <c r="E10" s="5">
        <v>0</v>
      </c>
      <c r="F10" s="5"/>
      <c r="G10" s="11">
        <f t="shared" si="0"/>
        <v>0</v>
      </c>
      <c r="H10" s="5"/>
      <c r="I10" s="5">
        <v>1440167208</v>
      </c>
      <c r="J10" s="5"/>
      <c r="K10" s="11">
        <f t="shared" si="1"/>
        <v>2.2321354231045528E-2</v>
      </c>
    </row>
    <row r="11" spans="1:11" x14ac:dyDescent="0.45">
      <c r="A11" s="1" t="s">
        <v>37</v>
      </c>
      <c r="C11" s="1" t="s">
        <v>38</v>
      </c>
      <c r="E11" s="5">
        <v>1851437</v>
      </c>
      <c r="F11" s="5"/>
      <c r="G11" s="11">
        <f t="shared" si="0"/>
        <v>1.1612092737216483E-3</v>
      </c>
      <c r="H11" s="5"/>
      <c r="I11" s="5">
        <v>29925293</v>
      </c>
      <c r="J11" s="5"/>
      <c r="K11" s="11">
        <f t="shared" si="1"/>
        <v>4.6381632758355873E-4</v>
      </c>
    </row>
    <row r="12" spans="1:11" x14ac:dyDescent="0.45">
      <c r="A12" s="1" t="s">
        <v>39</v>
      </c>
      <c r="C12" s="1" t="s">
        <v>40</v>
      </c>
      <c r="E12" s="5">
        <v>1938310</v>
      </c>
      <c r="F12" s="5"/>
      <c r="G12" s="11">
        <f t="shared" si="0"/>
        <v>1.215695455663578E-3</v>
      </c>
      <c r="H12" s="5"/>
      <c r="I12" s="5">
        <v>180286548</v>
      </c>
      <c r="J12" s="5"/>
      <c r="K12" s="11">
        <f t="shared" si="1"/>
        <v>2.794286579118105E-3</v>
      </c>
    </row>
    <row r="13" spans="1:11" x14ac:dyDescent="0.45">
      <c r="A13" s="1" t="s">
        <v>41</v>
      </c>
      <c r="C13" s="1" t="s">
        <v>107</v>
      </c>
      <c r="E13" s="5">
        <v>0</v>
      </c>
      <c r="F13" s="5"/>
      <c r="G13" s="11">
        <f t="shared" si="0"/>
        <v>0</v>
      </c>
      <c r="H13" s="5"/>
      <c r="I13" s="5">
        <v>31014</v>
      </c>
      <c r="J13" s="5"/>
      <c r="K13" s="11">
        <f t="shared" si="1"/>
        <v>4.8069035058993372E-7</v>
      </c>
    </row>
    <row r="14" spans="1:11" x14ac:dyDescent="0.45">
      <c r="A14" s="1" t="s">
        <v>44</v>
      </c>
      <c r="C14" s="1" t="s">
        <v>45</v>
      </c>
      <c r="E14" s="5">
        <v>483</v>
      </c>
      <c r="F14" s="5"/>
      <c r="G14" s="11">
        <f t="shared" si="0"/>
        <v>3.0293446615118747E-7</v>
      </c>
      <c r="H14" s="5"/>
      <c r="I14" s="5">
        <v>7824</v>
      </c>
      <c r="J14" s="5"/>
      <c r="K14" s="11">
        <f t="shared" si="1"/>
        <v>1.2126527706892505E-7</v>
      </c>
    </row>
    <row r="15" spans="1:11" x14ac:dyDescent="0.45">
      <c r="A15" s="1" t="s">
        <v>46</v>
      </c>
      <c r="C15" s="1" t="s">
        <v>47</v>
      </c>
      <c r="E15" s="5">
        <v>3915</v>
      </c>
      <c r="F15" s="5"/>
      <c r="G15" s="11">
        <f t="shared" si="0"/>
        <v>2.4554625983062093E-6</v>
      </c>
      <c r="H15" s="5"/>
      <c r="I15" s="5">
        <v>47067</v>
      </c>
      <c r="J15" s="5"/>
      <c r="K15" s="11">
        <f t="shared" si="1"/>
        <v>7.2949805672329954E-7</v>
      </c>
    </row>
    <row r="16" spans="1:11" x14ac:dyDescent="0.45">
      <c r="A16" s="1" t="s">
        <v>48</v>
      </c>
      <c r="C16" s="1" t="s">
        <v>49</v>
      </c>
      <c r="E16" s="5">
        <v>-82149350</v>
      </c>
      <c r="F16" s="5"/>
      <c r="G16" s="11">
        <f t="shared" si="0"/>
        <v>-5.1523539310387272E-2</v>
      </c>
      <c r="H16" s="5"/>
      <c r="I16" s="5">
        <v>128936</v>
      </c>
      <c r="J16" s="5"/>
      <c r="K16" s="11">
        <f t="shared" si="1"/>
        <v>1.9983972091205164E-6</v>
      </c>
    </row>
    <row r="17" spans="1:11" x14ac:dyDescent="0.45">
      <c r="A17" s="1" t="s">
        <v>48</v>
      </c>
      <c r="C17" s="1" t="s">
        <v>50</v>
      </c>
      <c r="E17" s="5">
        <v>310657512</v>
      </c>
      <c r="F17" s="5"/>
      <c r="G17" s="11">
        <f t="shared" si="0"/>
        <v>0.19484237588732115</v>
      </c>
      <c r="H17" s="5"/>
      <c r="I17" s="5">
        <v>13992821754</v>
      </c>
      <c r="J17" s="5"/>
      <c r="K17" s="11">
        <f t="shared" si="1"/>
        <v>0.2168767135704105</v>
      </c>
    </row>
    <row r="18" spans="1:11" x14ac:dyDescent="0.45">
      <c r="A18" s="1" t="s">
        <v>48</v>
      </c>
      <c r="C18" s="1" t="s">
        <v>108</v>
      </c>
      <c r="E18" s="5">
        <v>0</v>
      </c>
      <c r="F18" s="5"/>
      <c r="G18" s="11">
        <f t="shared" si="0"/>
        <v>0</v>
      </c>
      <c r="H18" s="5"/>
      <c r="I18" s="5">
        <v>19991095804</v>
      </c>
      <c r="J18" s="5"/>
      <c r="K18" s="11">
        <f t="shared" si="1"/>
        <v>0.30984480720647817</v>
      </c>
    </row>
    <row r="19" spans="1:11" x14ac:dyDescent="0.45">
      <c r="A19" s="1" t="s">
        <v>48</v>
      </c>
      <c r="C19" s="1" t="s">
        <v>52</v>
      </c>
      <c r="E19" s="5">
        <v>91369836</v>
      </c>
      <c r="F19" s="5"/>
      <c r="G19" s="11">
        <f t="shared" si="0"/>
        <v>5.7306568304309628E-2</v>
      </c>
      <c r="H19" s="5"/>
      <c r="I19" s="5">
        <v>5353013600</v>
      </c>
      <c r="J19" s="5"/>
      <c r="K19" s="11">
        <f t="shared" si="1"/>
        <v>8.2967111114228526E-2</v>
      </c>
    </row>
    <row r="20" spans="1:11" x14ac:dyDescent="0.45">
      <c r="A20" s="1" t="s">
        <v>53</v>
      </c>
      <c r="C20" s="1" t="s">
        <v>54</v>
      </c>
      <c r="E20" s="5">
        <v>5413701</v>
      </c>
      <c r="F20" s="5"/>
      <c r="G20" s="11">
        <f t="shared" si="0"/>
        <v>3.3954381414847824E-3</v>
      </c>
      <c r="H20" s="5"/>
      <c r="I20" s="5">
        <v>5462657</v>
      </c>
      <c r="J20" s="5"/>
      <c r="K20" s="11">
        <f t="shared" si="1"/>
        <v>8.4666489600907836E-5</v>
      </c>
    </row>
    <row r="21" spans="1:11" x14ac:dyDescent="0.45">
      <c r="A21" s="1" t="s">
        <v>53</v>
      </c>
      <c r="C21" s="1" t="s">
        <v>109</v>
      </c>
      <c r="E21" s="5">
        <v>0</v>
      </c>
      <c r="F21" s="5"/>
      <c r="G21" s="11">
        <f t="shared" si="0"/>
        <v>0</v>
      </c>
      <c r="H21" s="5"/>
      <c r="I21" s="5">
        <v>2772602832</v>
      </c>
      <c r="J21" s="5"/>
      <c r="K21" s="11">
        <f t="shared" si="1"/>
        <v>4.2972961480644972E-2</v>
      </c>
    </row>
    <row r="22" spans="1:11" x14ac:dyDescent="0.45">
      <c r="A22" s="1" t="s">
        <v>53</v>
      </c>
      <c r="C22" s="1" t="s">
        <v>55</v>
      </c>
      <c r="E22" s="5">
        <v>327286837</v>
      </c>
      <c r="F22" s="5"/>
      <c r="G22" s="11">
        <f t="shared" si="0"/>
        <v>0.20527218063127478</v>
      </c>
      <c r="H22" s="5"/>
      <c r="I22" s="5">
        <v>3084785122</v>
      </c>
      <c r="J22" s="5"/>
      <c r="K22" s="11">
        <f t="shared" si="1"/>
        <v>4.78115187266651E-2</v>
      </c>
    </row>
    <row r="23" spans="1:11" x14ac:dyDescent="0.45">
      <c r="A23" s="1" t="s">
        <v>53</v>
      </c>
      <c r="C23" s="1" t="s">
        <v>56</v>
      </c>
      <c r="E23" s="5">
        <v>937948189</v>
      </c>
      <c r="F23" s="5"/>
      <c r="G23" s="11">
        <f t="shared" si="0"/>
        <v>0.58827501845173524</v>
      </c>
      <c r="H23" s="5"/>
      <c r="I23" s="5">
        <v>16621399247</v>
      </c>
      <c r="J23" s="5"/>
      <c r="K23" s="11">
        <f t="shared" si="1"/>
        <v>0.25761740605325628</v>
      </c>
    </row>
    <row r="24" spans="1:11" x14ac:dyDescent="0.45">
      <c r="A24" s="1" t="s">
        <v>60</v>
      </c>
      <c r="C24" s="1" t="s">
        <v>61</v>
      </c>
      <c r="E24" s="5">
        <v>39289</v>
      </c>
      <c r="F24" s="5"/>
      <c r="G24" s="11">
        <f t="shared" si="0"/>
        <v>2.4641805881188415E-5</v>
      </c>
      <c r="H24" s="5"/>
      <c r="I24" s="5">
        <v>39289</v>
      </c>
      <c r="J24" s="5"/>
      <c r="K24" s="11">
        <f t="shared" si="1"/>
        <v>6.0894574012793915E-7</v>
      </c>
    </row>
    <row r="25" spans="1:11" ht="19.5" thickBot="1" x14ac:dyDescent="0.5">
      <c r="E25" s="7">
        <f>SUM(E8:E24)</f>
        <v>1594404249</v>
      </c>
      <c r="F25" s="5"/>
      <c r="G25" s="12">
        <f>SUM(G8:G24)</f>
        <v>1</v>
      </c>
      <c r="H25" s="5"/>
      <c r="I25" s="7">
        <f>SUM(I8:I24)</f>
        <v>64519705798</v>
      </c>
      <c r="J25" s="5"/>
      <c r="K25" s="12">
        <f>SUM(K8:K24)</f>
        <v>1</v>
      </c>
    </row>
    <row r="26" spans="1:11" ht="19.5" thickTop="1" x14ac:dyDescent="0.45">
      <c r="E26" s="5"/>
      <c r="F26" s="5"/>
      <c r="G26" s="5"/>
      <c r="H26" s="5"/>
      <c r="I26" s="5"/>
      <c r="J26" s="5"/>
      <c r="K26" s="11"/>
    </row>
    <row r="27" spans="1:11" x14ac:dyDescent="0.45">
      <c r="E27" s="5"/>
      <c r="F27" s="5"/>
      <c r="G27" s="5"/>
      <c r="H27" s="5"/>
      <c r="I27" s="5"/>
      <c r="J27" s="5"/>
      <c r="K27" s="11"/>
    </row>
    <row r="28" spans="1:11" x14ac:dyDescent="0.45">
      <c r="E28" s="5"/>
      <c r="F28" s="5"/>
      <c r="G28" s="5"/>
      <c r="H28" s="5"/>
      <c r="I28" s="5"/>
      <c r="J28" s="5"/>
      <c r="K28" s="11"/>
    </row>
    <row r="29" spans="1:11" x14ac:dyDescent="0.45">
      <c r="E29" s="5"/>
      <c r="F29" s="5"/>
      <c r="G29" s="5"/>
      <c r="H29" s="5"/>
      <c r="I29" s="5"/>
      <c r="J29" s="5"/>
      <c r="K29" s="11"/>
    </row>
    <row r="30" spans="1:11" x14ac:dyDescent="0.45">
      <c r="E30" s="5"/>
      <c r="F30" s="5"/>
      <c r="G30" s="5"/>
      <c r="H30" s="5"/>
      <c r="I30" s="5"/>
      <c r="J30" s="5"/>
      <c r="K30" s="11"/>
    </row>
    <row r="31" spans="1:11" x14ac:dyDescent="0.45">
      <c r="E31" s="5"/>
      <c r="F31" s="5"/>
      <c r="G31" s="5"/>
      <c r="H31" s="5"/>
      <c r="I31" s="5"/>
      <c r="J31" s="5"/>
      <c r="K31" s="11"/>
    </row>
    <row r="32" spans="1:11" x14ac:dyDescent="0.45">
      <c r="E32" s="5"/>
      <c r="F32" s="5"/>
      <c r="G32" s="5"/>
      <c r="H32" s="5"/>
      <c r="I32" s="5"/>
      <c r="J32" s="5"/>
      <c r="K32" s="11"/>
    </row>
    <row r="33" spans="5:11" x14ac:dyDescent="0.45">
      <c r="E33" s="5"/>
      <c r="F33" s="5"/>
      <c r="G33" s="5"/>
      <c r="H33" s="5"/>
      <c r="I33" s="5"/>
      <c r="J33" s="5"/>
      <c r="K33" s="11"/>
    </row>
    <row r="34" spans="5:11" x14ac:dyDescent="0.45">
      <c r="K34" s="11"/>
    </row>
    <row r="35" spans="5:11" x14ac:dyDescent="0.45">
      <c r="K35" s="11"/>
    </row>
    <row r="36" spans="5:11" x14ac:dyDescent="0.45">
      <c r="K36" s="11"/>
    </row>
    <row r="37" spans="5:11" x14ac:dyDescent="0.45">
      <c r="K37" s="11"/>
    </row>
    <row r="38" spans="5:11" x14ac:dyDescent="0.45">
      <c r="K38" s="11"/>
    </row>
    <row r="39" spans="5:11" x14ac:dyDescent="0.45">
      <c r="K39" s="11"/>
    </row>
    <row r="40" spans="5:11" x14ac:dyDescent="0.45">
      <c r="K40" s="11"/>
    </row>
    <row r="41" spans="5:11" x14ac:dyDescent="0.45">
      <c r="K41" s="11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Normal="100" zoomScaleSheetLayoutView="100" workbookViewId="0">
      <selection activeCell="D12" sqref="D12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3" t="s">
        <v>0</v>
      </c>
      <c r="B2" s="13"/>
      <c r="C2" s="13"/>
      <c r="D2" s="13"/>
      <c r="E2" s="13"/>
    </row>
    <row r="3" spans="1:5" ht="30" x14ac:dyDescent="0.45">
      <c r="A3" s="13" t="s">
        <v>63</v>
      </c>
      <c r="B3" s="13"/>
      <c r="C3" s="13"/>
      <c r="D3" s="13"/>
      <c r="E3" s="13"/>
    </row>
    <row r="4" spans="1:5" ht="30" x14ac:dyDescent="0.45">
      <c r="A4" s="13" t="s">
        <v>2</v>
      </c>
      <c r="B4" s="13"/>
      <c r="C4" s="13"/>
      <c r="D4" s="13"/>
      <c r="E4" s="13"/>
    </row>
    <row r="6" spans="1:5" ht="30" x14ac:dyDescent="0.45">
      <c r="A6" s="4" t="s">
        <v>110</v>
      </c>
      <c r="C6" s="16" t="s">
        <v>65</v>
      </c>
      <c r="E6" s="16" t="s">
        <v>6</v>
      </c>
    </row>
    <row r="7" spans="1:5" ht="21" x14ac:dyDescent="0.55000000000000004">
      <c r="A7" s="2" t="s">
        <v>110</v>
      </c>
      <c r="C7" s="5">
        <v>0</v>
      </c>
      <c r="D7" s="5"/>
      <c r="E7" s="5">
        <v>144554430</v>
      </c>
    </row>
    <row r="8" spans="1:5" ht="21" x14ac:dyDescent="0.55000000000000004">
      <c r="A8" s="2" t="s">
        <v>111</v>
      </c>
      <c r="C8" s="5">
        <v>208</v>
      </c>
      <c r="D8" s="5"/>
      <c r="E8" s="5">
        <v>5643242</v>
      </c>
    </row>
    <row r="9" spans="1:5" ht="21" x14ac:dyDescent="0.55000000000000004">
      <c r="A9" s="2" t="s">
        <v>112</v>
      </c>
      <c r="C9" s="5">
        <v>0</v>
      </c>
      <c r="D9" s="5"/>
      <c r="E9" s="5">
        <v>11953383</v>
      </c>
    </row>
    <row r="10" spans="1:5" ht="21.75" thickBot="1" x14ac:dyDescent="0.6">
      <c r="A10" s="2" t="s">
        <v>71</v>
      </c>
      <c r="C10" s="7">
        <f>SUM(C7:C9)</f>
        <v>208</v>
      </c>
      <c r="D10" s="5"/>
      <c r="E10" s="7">
        <f>SUM(E7:E9)</f>
        <v>162151055</v>
      </c>
    </row>
    <row r="11" spans="1:5" ht="19.5" thickTop="1" x14ac:dyDescent="0.45">
      <c r="C11" s="5"/>
      <c r="D11" s="5"/>
      <c r="E11" s="5"/>
    </row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view="pageBreakPreview" zoomScale="130" zoomScaleNormal="100" zoomScaleSheetLayoutView="130" workbookViewId="0">
      <selection activeCell="C14" sqref="C14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3" t="s">
        <v>0</v>
      </c>
      <c r="B2" s="13"/>
      <c r="C2" s="13"/>
      <c r="D2" s="13"/>
      <c r="E2" s="13"/>
      <c r="F2" s="13"/>
      <c r="G2" s="13"/>
    </row>
    <row r="3" spans="1:7" ht="30" x14ac:dyDescent="0.45">
      <c r="A3" s="13" t="s">
        <v>63</v>
      </c>
      <c r="B3" s="13"/>
      <c r="C3" s="13"/>
      <c r="D3" s="13"/>
      <c r="E3" s="13"/>
      <c r="F3" s="13"/>
      <c r="G3" s="13"/>
    </row>
    <row r="4" spans="1:7" ht="30" x14ac:dyDescent="0.45">
      <c r="A4" s="13" t="s">
        <v>2</v>
      </c>
      <c r="B4" s="13"/>
      <c r="C4" s="13"/>
      <c r="D4" s="13"/>
      <c r="E4" s="13"/>
      <c r="F4" s="13"/>
      <c r="G4" s="13"/>
    </row>
    <row r="6" spans="1:7" ht="30" x14ac:dyDescent="0.45">
      <c r="A6" s="16" t="s">
        <v>67</v>
      </c>
      <c r="C6" s="16" t="s">
        <v>30</v>
      </c>
      <c r="E6" s="16" t="s">
        <v>98</v>
      </c>
      <c r="G6" s="16" t="s">
        <v>13</v>
      </c>
    </row>
    <row r="7" spans="1:7" x14ac:dyDescent="0.45">
      <c r="A7" s="1" t="s">
        <v>113</v>
      </c>
      <c r="C7" s="3">
        <v>81636642062</v>
      </c>
      <c r="E7" s="6">
        <v>0.80159999999999998</v>
      </c>
      <c r="G7" s="6">
        <v>3.6999999999999998E-2</v>
      </c>
    </row>
    <row r="8" spans="1:7" x14ac:dyDescent="0.45">
      <c r="A8" s="1" t="s">
        <v>114</v>
      </c>
      <c r="C8" s="3">
        <v>21070745415</v>
      </c>
      <c r="E8" s="6">
        <v>0.2069</v>
      </c>
      <c r="G8" s="6">
        <v>9.4999999999999998E-3</v>
      </c>
    </row>
    <row r="9" spans="1:7" x14ac:dyDescent="0.45">
      <c r="A9" s="1" t="s">
        <v>115</v>
      </c>
      <c r="C9" s="3">
        <v>1594404249</v>
      </c>
      <c r="E9" s="6">
        <v>1.5699999999999999E-2</v>
      </c>
      <c r="G9" s="6">
        <v>6.9999999999999999E-4</v>
      </c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3"/>
  <sheetViews>
    <sheetView rightToLeft="1" view="pageBreakPreview" zoomScaleNormal="100" zoomScaleSheetLayoutView="100" workbookViewId="0">
      <selection activeCell="E17" sqref="E17"/>
    </sheetView>
  </sheetViews>
  <sheetFormatPr defaultRowHeight="18.75" x14ac:dyDescent="0.45"/>
  <cols>
    <col min="1" max="1" width="19.710937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3.855468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3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4"/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6</v>
      </c>
      <c r="J6" s="16" t="s">
        <v>6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  <c r="P6" s="16" t="s">
        <v>6</v>
      </c>
      <c r="Q6" s="16" t="s">
        <v>6</v>
      </c>
    </row>
    <row r="7" spans="1:17" ht="18" customHeight="1" x14ac:dyDescent="0.45">
      <c r="A7" s="13" t="s">
        <v>20</v>
      </c>
      <c r="C7" s="13" t="s">
        <v>7</v>
      </c>
      <c r="E7" s="13" t="s">
        <v>8</v>
      </c>
      <c r="G7" s="13" t="s">
        <v>9</v>
      </c>
      <c r="I7" s="13" t="s">
        <v>7</v>
      </c>
      <c r="K7" s="13" t="s">
        <v>22</v>
      </c>
      <c r="M7" s="13" t="s">
        <v>8</v>
      </c>
      <c r="O7" s="13" t="s">
        <v>9</v>
      </c>
      <c r="Q7" s="13" t="s">
        <v>13</v>
      </c>
    </row>
    <row r="8" spans="1:17" x14ac:dyDescent="0.45">
      <c r="A8" s="16" t="s">
        <v>20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22</v>
      </c>
      <c r="M8" s="16" t="s">
        <v>8</v>
      </c>
      <c r="O8" s="16" t="s">
        <v>9</v>
      </c>
      <c r="Q8" s="16" t="s">
        <v>13</v>
      </c>
    </row>
    <row r="9" spans="1:17" ht="36.75" customHeight="1" x14ac:dyDescent="0.45">
      <c r="A9" s="1" t="s">
        <v>23</v>
      </c>
      <c r="C9" s="5">
        <v>82900</v>
      </c>
      <c r="D9" s="5"/>
      <c r="E9" s="5">
        <v>79362945909</v>
      </c>
      <c r="F9" s="5"/>
      <c r="G9" s="5">
        <v>83713824118</v>
      </c>
      <c r="H9" s="5"/>
      <c r="I9" s="5">
        <v>82900</v>
      </c>
      <c r="J9" s="5"/>
      <c r="K9" s="5">
        <v>1010000</v>
      </c>
      <c r="L9" s="5"/>
      <c r="M9" s="5">
        <v>79362945909</v>
      </c>
      <c r="N9" s="5"/>
      <c r="O9" s="5">
        <v>83713824118</v>
      </c>
      <c r="Q9" s="6">
        <v>3.7900000000000003E-2</v>
      </c>
    </row>
    <row r="10" spans="1:17" x14ac:dyDescent="0.45">
      <c r="A10" s="1" t="s">
        <v>118</v>
      </c>
      <c r="C10" s="5">
        <v>0</v>
      </c>
      <c r="D10" s="5"/>
      <c r="E10" s="5">
        <v>0</v>
      </c>
      <c r="F10" s="5"/>
      <c r="G10" s="5">
        <v>0</v>
      </c>
      <c r="I10" s="3">
        <v>249300</v>
      </c>
      <c r="K10" s="3">
        <v>2845600</v>
      </c>
      <c r="M10" s="5">
        <v>597627723014</v>
      </c>
      <c r="O10" s="3">
        <v>708893759142</v>
      </c>
      <c r="Q10" s="6">
        <v>0.32182474936366151</v>
      </c>
    </row>
    <row r="11" spans="1:17" x14ac:dyDescent="0.45">
      <c r="O11" s="10"/>
    </row>
    <row r="12" spans="1:17" x14ac:dyDescent="0.45">
      <c r="O12" s="3"/>
    </row>
    <row r="13" spans="1:17" x14ac:dyDescent="0.45">
      <c r="O13" s="3"/>
    </row>
  </sheetData>
  <mergeCells count="14">
    <mergeCell ref="A4:Q4"/>
    <mergeCell ref="A3:Q3"/>
    <mergeCell ref="A2:Q2"/>
    <mergeCell ref="K7:K8"/>
    <mergeCell ref="M7:M8"/>
    <mergeCell ref="O7:O8"/>
    <mergeCell ref="Q7:Q8"/>
    <mergeCell ref="I6:Q6"/>
    <mergeCell ref="I7:I8"/>
    <mergeCell ref="G7:G8"/>
    <mergeCell ref="C6:G6"/>
    <mergeCell ref="C7:C8"/>
    <mergeCell ref="E7:E8"/>
    <mergeCell ref="A7:A8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4"/>
  <sheetViews>
    <sheetView rightToLeft="1" view="pageBreakPreview" zoomScale="85" zoomScaleNormal="85" zoomScaleSheetLayoutView="85" workbookViewId="0">
      <selection activeCell="O20" sqref="O20"/>
    </sheetView>
  </sheetViews>
  <sheetFormatPr defaultRowHeight="18.75" x14ac:dyDescent="0.45"/>
  <cols>
    <col min="1" max="1" width="25" style="1" customWidth="1"/>
    <col min="2" max="2" width="1" style="1" customWidth="1"/>
    <col min="3" max="3" width="25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45">
      <c r="A6" s="13" t="s">
        <v>25</v>
      </c>
      <c r="C6" s="16" t="s">
        <v>26</v>
      </c>
      <c r="D6" s="16" t="s">
        <v>26</v>
      </c>
      <c r="E6" s="16" t="s">
        <v>26</v>
      </c>
      <c r="F6" s="16" t="s">
        <v>26</v>
      </c>
      <c r="G6" s="16" t="s">
        <v>26</v>
      </c>
      <c r="H6" s="16" t="s">
        <v>26</v>
      </c>
      <c r="I6" s="16" t="s">
        <v>26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45">
      <c r="A7" s="16" t="s">
        <v>25</v>
      </c>
      <c r="C7" s="16" t="s">
        <v>27</v>
      </c>
      <c r="E7" s="16" t="s">
        <v>28</v>
      </c>
      <c r="G7" s="16" t="s">
        <v>29</v>
      </c>
      <c r="I7" s="16" t="s">
        <v>21</v>
      </c>
      <c r="K7" s="16" t="s">
        <v>30</v>
      </c>
      <c r="M7" s="16" t="s">
        <v>31</v>
      </c>
      <c r="O7" s="16" t="s">
        <v>32</v>
      </c>
      <c r="Q7" s="16" t="s">
        <v>30</v>
      </c>
      <c r="S7" s="16" t="s">
        <v>24</v>
      </c>
    </row>
    <row r="8" spans="1:19" x14ac:dyDescent="0.45">
      <c r="A8" s="1" t="s">
        <v>33</v>
      </c>
      <c r="C8" s="1" t="s">
        <v>34</v>
      </c>
      <c r="E8" s="1" t="s">
        <v>35</v>
      </c>
      <c r="G8" s="1" t="s">
        <v>36</v>
      </c>
      <c r="I8" s="5">
        <v>10</v>
      </c>
      <c r="J8" s="5"/>
      <c r="K8" s="5">
        <v>11557308</v>
      </c>
      <c r="L8" s="5"/>
      <c r="M8" s="5">
        <v>47211</v>
      </c>
      <c r="N8" s="5"/>
      <c r="O8" s="5">
        <v>0</v>
      </c>
      <c r="P8" s="5"/>
      <c r="Q8" s="5">
        <v>11604519</v>
      </c>
      <c r="S8" s="6">
        <v>0</v>
      </c>
    </row>
    <row r="9" spans="1:19" x14ac:dyDescent="0.45">
      <c r="A9" s="1" t="s">
        <v>37</v>
      </c>
      <c r="C9" s="1" t="s">
        <v>38</v>
      </c>
      <c r="E9" s="1" t="s">
        <v>35</v>
      </c>
      <c r="G9" s="1" t="s">
        <v>36</v>
      </c>
      <c r="I9" s="5">
        <v>10</v>
      </c>
      <c r="J9" s="5"/>
      <c r="K9" s="5">
        <v>465882637</v>
      </c>
      <c r="L9" s="5"/>
      <c r="M9" s="5">
        <v>1850743</v>
      </c>
      <c r="N9" s="5"/>
      <c r="O9" s="5">
        <v>6000</v>
      </c>
      <c r="P9" s="5"/>
      <c r="Q9" s="5">
        <v>467727380</v>
      </c>
      <c r="S9" s="6">
        <v>2.0000000000000001E-4</v>
      </c>
    </row>
    <row r="10" spans="1:19" x14ac:dyDescent="0.45">
      <c r="A10" s="1" t="s">
        <v>39</v>
      </c>
      <c r="C10" s="1" t="s">
        <v>40</v>
      </c>
      <c r="E10" s="1" t="s">
        <v>35</v>
      </c>
      <c r="G10" s="1" t="s">
        <v>36</v>
      </c>
      <c r="I10" s="5">
        <v>0</v>
      </c>
      <c r="J10" s="5"/>
      <c r="K10" s="5">
        <v>363749358142</v>
      </c>
      <c r="L10" s="5"/>
      <c r="M10" s="5">
        <v>172594218652</v>
      </c>
      <c r="N10" s="5"/>
      <c r="O10" s="5">
        <v>463275862209</v>
      </c>
      <c r="P10" s="5"/>
      <c r="Q10" s="5">
        <v>73067714585</v>
      </c>
      <c r="S10" s="6">
        <v>3.3099999999999997E-2</v>
      </c>
    </row>
    <row r="11" spans="1:19" x14ac:dyDescent="0.45">
      <c r="A11" s="1" t="s">
        <v>41</v>
      </c>
      <c r="C11" s="1" t="s">
        <v>42</v>
      </c>
      <c r="E11" s="1" t="s">
        <v>43</v>
      </c>
      <c r="G11" s="1" t="s">
        <v>36</v>
      </c>
      <c r="I11" s="5">
        <v>0</v>
      </c>
      <c r="J11" s="5"/>
      <c r="K11" s="5">
        <v>49703044</v>
      </c>
      <c r="L11" s="5"/>
      <c r="M11" s="5">
        <v>0</v>
      </c>
      <c r="N11" s="5"/>
      <c r="O11" s="5">
        <v>0</v>
      </c>
      <c r="P11" s="5"/>
      <c r="Q11" s="5">
        <v>49703044</v>
      </c>
      <c r="S11" s="6">
        <v>0</v>
      </c>
    </row>
    <row r="12" spans="1:19" x14ac:dyDescent="0.45">
      <c r="A12" s="1" t="s">
        <v>44</v>
      </c>
      <c r="C12" s="1" t="s">
        <v>45</v>
      </c>
      <c r="E12" s="1" t="s">
        <v>35</v>
      </c>
      <c r="G12" s="1" t="s">
        <v>36</v>
      </c>
      <c r="I12" s="5">
        <v>8</v>
      </c>
      <c r="J12" s="5"/>
      <c r="K12" s="5">
        <v>162245</v>
      </c>
      <c r="L12" s="5"/>
      <c r="M12" s="5">
        <v>1568</v>
      </c>
      <c r="N12" s="5"/>
      <c r="O12" s="5">
        <v>0</v>
      </c>
      <c r="P12" s="5"/>
      <c r="Q12" s="5">
        <v>163813</v>
      </c>
      <c r="S12" s="6">
        <v>0</v>
      </c>
    </row>
    <row r="13" spans="1:19" x14ac:dyDescent="0.45">
      <c r="A13" s="1" t="s">
        <v>46</v>
      </c>
      <c r="C13" s="1" t="s">
        <v>47</v>
      </c>
      <c r="E13" s="1" t="s">
        <v>35</v>
      </c>
      <c r="G13" s="1" t="s">
        <v>36</v>
      </c>
      <c r="I13" s="5">
        <v>10</v>
      </c>
      <c r="J13" s="5"/>
      <c r="K13" s="5">
        <v>492899</v>
      </c>
      <c r="L13" s="5"/>
      <c r="M13" s="5">
        <v>0</v>
      </c>
      <c r="N13" s="5"/>
      <c r="O13" s="5">
        <v>0</v>
      </c>
      <c r="P13" s="5"/>
      <c r="Q13" s="5">
        <v>492899</v>
      </c>
      <c r="S13" s="6">
        <v>0</v>
      </c>
    </row>
    <row r="14" spans="1:19" x14ac:dyDescent="0.45">
      <c r="A14" s="1" t="s">
        <v>48</v>
      </c>
      <c r="C14" s="1" t="s">
        <v>49</v>
      </c>
      <c r="E14" s="1" t="s">
        <v>35</v>
      </c>
      <c r="G14" s="1" t="s">
        <v>36</v>
      </c>
      <c r="I14" s="5">
        <v>0</v>
      </c>
      <c r="J14" s="5"/>
      <c r="K14" s="5">
        <v>517850202</v>
      </c>
      <c r="L14" s="5"/>
      <c r="M14" s="5">
        <v>468371199</v>
      </c>
      <c r="N14" s="5"/>
      <c r="O14" s="5">
        <v>0</v>
      </c>
      <c r="P14" s="5"/>
      <c r="Q14" s="5">
        <v>986221401</v>
      </c>
      <c r="S14" s="6">
        <v>4.0000000000000002E-4</v>
      </c>
    </row>
    <row r="15" spans="1:19" x14ac:dyDescent="0.45">
      <c r="A15" s="1" t="s">
        <v>48</v>
      </c>
      <c r="C15" s="1" t="s">
        <v>50</v>
      </c>
      <c r="E15" s="1" t="s">
        <v>51</v>
      </c>
      <c r="G15" s="1" t="s">
        <v>36</v>
      </c>
      <c r="I15" s="5">
        <v>23</v>
      </c>
      <c r="J15" s="5"/>
      <c r="K15" s="5">
        <v>17000000000</v>
      </c>
      <c r="L15" s="5"/>
      <c r="M15" s="5">
        <v>0</v>
      </c>
      <c r="N15" s="5"/>
      <c r="O15" s="5">
        <v>0</v>
      </c>
      <c r="P15" s="5"/>
      <c r="Q15" s="5">
        <v>17000000000</v>
      </c>
      <c r="S15" s="6">
        <v>7.7000000000000002E-3</v>
      </c>
    </row>
    <row r="16" spans="1:19" x14ac:dyDescent="0.45">
      <c r="A16" s="1" t="s">
        <v>48</v>
      </c>
      <c r="C16" s="1" t="s">
        <v>52</v>
      </c>
      <c r="E16" s="1" t="s">
        <v>51</v>
      </c>
      <c r="G16" s="1" t="s">
        <v>36</v>
      </c>
      <c r="I16" s="5">
        <v>23</v>
      </c>
      <c r="J16" s="5"/>
      <c r="K16" s="5">
        <v>5000000000</v>
      </c>
      <c r="L16" s="5"/>
      <c r="M16" s="5">
        <v>0</v>
      </c>
      <c r="N16" s="5"/>
      <c r="O16" s="5">
        <v>0</v>
      </c>
      <c r="P16" s="5"/>
      <c r="Q16" s="5">
        <v>5000000000</v>
      </c>
      <c r="S16" s="6">
        <v>2.3E-3</v>
      </c>
    </row>
    <row r="17" spans="1:19" x14ac:dyDescent="0.45">
      <c r="A17" s="1" t="s">
        <v>53</v>
      </c>
      <c r="C17" s="1" t="s">
        <v>54</v>
      </c>
      <c r="E17" s="1" t="s">
        <v>35</v>
      </c>
      <c r="G17" s="1" t="s">
        <v>36</v>
      </c>
      <c r="I17" s="5">
        <v>0</v>
      </c>
      <c r="J17" s="5"/>
      <c r="K17" s="5">
        <v>1317383091</v>
      </c>
      <c r="L17" s="5"/>
      <c r="M17" s="5">
        <v>1314277535</v>
      </c>
      <c r="N17" s="5"/>
      <c r="O17" s="5">
        <v>0</v>
      </c>
      <c r="P17" s="5"/>
      <c r="Q17" s="5">
        <v>2631660626</v>
      </c>
      <c r="S17" s="6">
        <v>1.1999999999999999E-3</v>
      </c>
    </row>
    <row r="18" spans="1:19" x14ac:dyDescent="0.45">
      <c r="A18" s="1" t="s">
        <v>53</v>
      </c>
      <c r="C18" s="1" t="s">
        <v>55</v>
      </c>
      <c r="E18" s="1" t="s">
        <v>51</v>
      </c>
      <c r="G18" s="1" t="s">
        <v>36</v>
      </c>
      <c r="I18" s="5">
        <v>23</v>
      </c>
      <c r="J18" s="5"/>
      <c r="K18" s="5">
        <v>17910000000</v>
      </c>
      <c r="L18" s="5"/>
      <c r="M18" s="5">
        <v>0</v>
      </c>
      <c r="N18" s="5"/>
      <c r="O18" s="5">
        <v>0</v>
      </c>
      <c r="P18" s="5"/>
      <c r="Q18" s="5">
        <v>17910000000</v>
      </c>
      <c r="S18" s="6">
        <v>8.0999999999999996E-3</v>
      </c>
    </row>
    <row r="19" spans="1:19" x14ac:dyDescent="0.45">
      <c r="A19" s="1" t="s">
        <v>53</v>
      </c>
      <c r="C19" s="1" t="s">
        <v>56</v>
      </c>
      <c r="E19" s="1" t="s">
        <v>51</v>
      </c>
      <c r="G19" s="1" t="s">
        <v>36</v>
      </c>
      <c r="I19" s="5">
        <v>23</v>
      </c>
      <c r="J19" s="5"/>
      <c r="K19" s="5">
        <v>51327000000</v>
      </c>
      <c r="L19" s="5"/>
      <c r="M19" s="5">
        <v>0</v>
      </c>
      <c r="N19" s="5"/>
      <c r="O19" s="5">
        <v>0</v>
      </c>
      <c r="P19" s="5"/>
      <c r="Q19" s="5">
        <v>51327000000</v>
      </c>
      <c r="S19" s="6">
        <v>2.3199999999999998E-2</v>
      </c>
    </row>
    <row r="20" spans="1:19" x14ac:dyDescent="0.45">
      <c r="A20" s="1" t="s">
        <v>57</v>
      </c>
      <c r="C20" s="1" t="s">
        <v>58</v>
      </c>
      <c r="E20" s="1" t="s">
        <v>35</v>
      </c>
      <c r="G20" s="1" t="s">
        <v>59</v>
      </c>
      <c r="I20" s="5">
        <v>0</v>
      </c>
      <c r="J20" s="5"/>
      <c r="K20" s="5">
        <v>10000</v>
      </c>
      <c r="L20" s="5"/>
      <c r="M20" s="5">
        <v>0</v>
      </c>
      <c r="N20" s="5"/>
      <c r="O20" s="5">
        <v>0</v>
      </c>
      <c r="P20" s="5"/>
      <c r="Q20" s="5">
        <v>10000</v>
      </c>
      <c r="S20" s="6">
        <v>0</v>
      </c>
    </row>
    <row r="21" spans="1:19" x14ac:dyDescent="0.45">
      <c r="A21" s="1" t="s">
        <v>60</v>
      </c>
      <c r="C21" s="1" t="s">
        <v>61</v>
      </c>
      <c r="E21" s="1" t="s">
        <v>35</v>
      </c>
      <c r="G21" s="1" t="s">
        <v>62</v>
      </c>
      <c r="I21" s="5">
        <v>0</v>
      </c>
      <c r="J21" s="5"/>
      <c r="K21" s="5">
        <v>9890000</v>
      </c>
      <c r="L21" s="5"/>
      <c r="M21" s="5">
        <v>39289</v>
      </c>
      <c r="N21" s="5"/>
      <c r="O21" s="5">
        <v>0</v>
      </c>
      <c r="P21" s="5"/>
      <c r="Q21" s="5">
        <v>9929289</v>
      </c>
      <c r="S21" s="6">
        <v>0</v>
      </c>
    </row>
    <row r="22" spans="1:19" ht="19.5" thickBot="1" x14ac:dyDescent="0.5">
      <c r="I22" s="5"/>
      <c r="J22" s="5"/>
      <c r="K22" s="7">
        <f>SUM(K8:K21)</f>
        <v>457359289568</v>
      </c>
      <c r="L22" s="5"/>
      <c r="M22" s="7">
        <f>SUM(M8:M21)</f>
        <v>174378806197</v>
      </c>
      <c r="N22" s="5"/>
      <c r="O22" s="7">
        <f>SUM(O8:O21)</f>
        <v>463275868209</v>
      </c>
      <c r="P22" s="5"/>
      <c r="Q22" s="7">
        <f>SUM(Q8:Q21)</f>
        <v>168462227556</v>
      </c>
      <c r="S22" s="8">
        <f>SUM(S8:S21)</f>
        <v>7.619999999999999E-2</v>
      </c>
    </row>
    <row r="23" spans="1:19" ht="19.5" thickTop="1" x14ac:dyDescent="0.45">
      <c r="I23" s="5"/>
      <c r="J23" s="5"/>
      <c r="K23" s="5"/>
      <c r="L23" s="5"/>
      <c r="M23" s="5"/>
      <c r="N23" s="5"/>
      <c r="O23" s="5"/>
      <c r="P23" s="5"/>
      <c r="Q23" s="5"/>
    </row>
    <row r="24" spans="1:19" x14ac:dyDescent="0.45">
      <c r="Q24" s="10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37"/>
  <sheetViews>
    <sheetView rightToLeft="1" view="pageBreakPreview" zoomScaleNormal="100" zoomScaleSheetLayoutView="100" workbookViewId="0">
      <selection activeCell="Q13" sqref="Q13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5.57031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4.28515625" style="1" bestFit="1" customWidth="1"/>
    <col min="18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7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6" spans="1:17" ht="30" x14ac:dyDescent="0.45">
      <c r="A6" s="16" t="s">
        <v>64</v>
      </c>
      <c r="B6" s="16" t="s">
        <v>64</v>
      </c>
      <c r="C6" s="16" t="s">
        <v>64</v>
      </c>
      <c r="E6" s="16" t="s">
        <v>65</v>
      </c>
      <c r="F6" s="16" t="s">
        <v>65</v>
      </c>
      <c r="G6" s="16" t="s">
        <v>65</v>
      </c>
      <c r="H6" s="16" t="s">
        <v>65</v>
      </c>
      <c r="I6" s="16" t="s">
        <v>65</v>
      </c>
      <c r="K6" s="16" t="s">
        <v>66</v>
      </c>
      <c r="L6" s="16" t="s">
        <v>66</v>
      </c>
      <c r="M6" s="16" t="s">
        <v>66</v>
      </c>
      <c r="N6" s="16" t="s">
        <v>66</v>
      </c>
      <c r="O6" s="16" t="s">
        <v>66</v>
      </c>
    </row>
    <row r="7" spans="1:17" ht="30" x14ac:dyDescent="0.45">
      <c r="A7" s="16" t="s">
        <v>67</v>
      </c>
      <c r="C7" s="16" t="s">
        <v>21</v>
      </c>
      <c r="E7" s="16" t="s">
        <v>68</v>
      </c>
      <c r="G7" s="16" t="s">
        <v>69</v>
      </c>
      <c r="I7" s="16" t="s">
        <v>70</v>
      </c>
      <c r="K7" s="16" t="s">
        <v>68</v>
      </c>
      <c r="M7" s="16" t="s">
        <v>69</v>
      </c>
      <c r="O7" s="16" t="s">
        <v>70</v>
      </c>
    </row>
    <row r="8" spans="1:17" x14ac:dyDescent="0.45">
      <c r="A8" s="1" t="s">
        <v>23</v>
      </c>
      <c r="C8" s="5">
        <v>18</v>
      </c>
      <c r="E8" s="5">
        <v>1175392872</v>
      </c>
      <c r="F8" s="5"/>
      <c r="G8" s="5" t="s">
        <v>71</v>
      </c>
      <c r="H8" s="5"/>
      <c r="I8" s="5">
        <f>SUM(E8:H8)</f>
        <v>1175392872</v>
      </c>
      <c r="J8" s="5"/>
      <c r="K8" s="5">
        <v>9785263847</v>
      </c>
      <c r="L8" s="5"/>
      <c r="M8" s="5">
        <v>0</v>
      </c>
      <c r="N8" s="5"/>
      <c r="O8" s="5">
        <v>9785263847</v>
      </c>
      <c r="P8" s="5"/>
      <c r="Q8" s="5"/>
    </row>
    <row r="9" spans="1:17" x14ac:dyDescent="0.45">
      <c r="A9" s="1" t="s">
        <v>33</v>
      </c>
      <c r="C9" s="5">
        <v>20</v>
      </c>
      <c r="E9" s="5">
        <v>0</v>
      </c>
      <c r="F9" s="5"/>
      <c r="G9" s="5">
        <v>0</v>
      </c>
      <c r="H9" s="5"/>
      <c r="I9" s="5">
        <f t="shared" ref="I9:I25" si="0">SUM(E9:H9)</f>
        <v>0</v>
      </c>
      <c r="J9" s="5"/>
      <c r="K9" s="5">
        <v>1049076624</v>
      </c>
      <c r="L9" s="5"/>
      <c r="M9" s="5">
        <v>-1008818</v>
      </c>
      <c r="N9" s="5"/>
      <c r="O9" s="5">
        <f>K9+M9</f>
        <v>1048067806</v>
      </c>
      <c r="P9" s="5"/>
      <c r="Q9" s="5"/>
    </row>
    <row r="10" spans="1:17" x14ac:dyDescent="0.45">
      <c r="A10" s="1" t="s">
        <v>33</v>
      </c>
      <c r="C10" s="5">
        <v>10</v>
      </c>
      <c r="E10" s="5">
        <v>44090</v>
      </c>
      <c r="F10" s="5"/>
      <c r="G10" s="5">
        <v>185</v>
      </c>
      <c r="H10" s="5"/>
      <c r="I10" s="5">
        <f t="shared" si="0"/>
        <v>44275</v>
      </c>
      <c r="J10" s="5"/>
      <c r="K10" s="5">
        <v>-1185021</v>
      </c>
      <c r="L10" s="5"/>
      <c r="M10" s="5">
        <v>-12990</v>
      </c>
      <c r="N10" s="5"/>
      <c r="O10" s="5">
        <f>SUM(K10:M10)</f>
        <v>-1198011</v>
      </c>
      <c r="P10" s="5"/>
      <c r="Q10" s="5"/>
    </row>
    <row r="11" spans="1:17" x14ac:dyDescent="0.45">
      <c r="A11" s="1" t="s">
        <v>33</v>
      </c>
      <c r="C11" s="5">
        <v>21</v>
      </c>
      <c r="E11" s="5">
        <v>0</v>
      </c>
      <c r="F11" s="5"/>
      <c r="G11" s="5">
        <v>0</v>
      </c>
      <c r="H11" s="5"/>
      <c r="I11" s="5">
        <f t="shared" si="0"/>
        <v>0</v>
      </c>
      <c r="J11" s="5"/>
      <c r="K11" s="5">
        <v>1440167208</v>
      </c>
      <c r="L11" s="5"/>
      <c r="M11" s="5">
        <v>-3932505</v>
      </c>
      <c r="N11" s="5"/>
      <c r="O11" s="5">
        <f t="shared" ref="O11:O25" si="1">SUM(K11:M11)</f>
        <v>1436234703</v>
      </c>
      <c r="P11" s="5"/>
      <c r="Q11" s="5"/>
    </row>
    <row r="12" spans="1:17" x14ac:dyDescent="0.45">
      <c r="A12" s="1" t="s">
        <v>37</v>
      </c>
      <c r="C12" s="5">
        <v>10</v>
      </c>
      <c r="E12" s="5">
        <v>1851437</v>
      </c>
      <c r="F12" s="5"/>
      <c r="G12" s="5">
        <v>0</v>
      </c>
      <c r="H12" s="5"/>
      <c r="I12" s="5">
        <f t="shared" si="0"/>
        <v>1851437</v>
      </c>
      <c r="J12" s="5"/>
      <c r="K12" s="5">
        <v>29925293</v>
      </c>
      <c r="L12" s="5"/>
      <c r="M12" s="5">
        <v>35</v>
      </c>
      <c r="N12" s="5"/>
      <c r="O12" s="5">
        <f t="shared" si="1"/>
        <v>29925328</v>
      </c>
      <c r="P12" s="5"/>
      <c r="Q12" s="5"/>
    </row>
    <row r="13" spans="1:17" x14ac:dyDescent="0.45">
      <c r="A13" s="1" t="s">
        <v>39</v>
      </c>
      <c r="C13" s="5">
        <v>0</v>
      </c>
      <c r="E13" s="5">
        <v>1938310</v>
      </c>
      <c r="F13" s="5"/>
      <c r="G13" s="5">
        <v>0</v>
      </c>
      <c r="H13" s="5"/>
      <c r="I13" s="5">
        <f t="shared" si="0"/>
        <v>1938310</v>
      </c>
      <c r="J13" s="5"/>
      <c r="K13" s="5">
        <v>180286548</v>
      </c>
      <c r="L13" s="5"/>
      <c r="M13" s="5">
        <v>0</v>
      </c>
      <c r="N13" s="5"/>
      <c r="O13" s="5">
        <f t="shared" si="1"/>
        <v>180286548</v>
      </c>
      <c r="P13" s="5"/>
      <c r="Q13" s="5"/>
    </row>
    <row r="14" spans="1:17" x14ac:dyDescent="0.45">
      <c r="A14" s="1" t="s">
        <v>41</v>
      </c>
      <c r="C14" s="5">
        <v>0</v>
      </c>
      <c r="E14" s="5">
        <v>0</v>
      </c>
      <c r="F14" s="5"/>
      <c r="G14" s="5">
        <v>0</v>
      </c>
      <c r="H14" s="5"/>
      <c r="I14" s="5">
        <f t="shared" si="0"/>
        <v>0</v>
      </c>
      <c r="J14" s="5"/>
      <c r="K14" s="5">
        <v>31014</v>
      </c>
      <c r="L14" s="5"/>
      <c r="M14" s="5">
        <v>0</v>
      </c>
      <c r="N14" s="5"/>
      <c r="O14" s="5">
        <f t="shared" si="1"/>
        <v>31014</v>
      </c>
      <c r="P14" s="5"/>
      <c r="Q14" s="5"/>
    </row>
    <row r="15" spans="1:17" x14ac:dyDescent="0.45">
      <c r="A15" s="1" t="s">
        <v>44</v>
      </c>
      <c r="C15" s="5">
        <v>8</v>
      </c>
      <c r="E15" s="5">
        <v>483</v>
      </c>
      <c r="F15" s="5"/>
      <c r="G15" s="5">
        <v>0</v>
      </c>
      <c r="H15" s="5"/>
      <c r="I15" s="5">
        <f t="shared" si="0"/>
        <v>483</v>
      </c>
      <c r="J15" s="5"/>
      <c r="K15" s="5">
        <v>7824</v>
      </c>
      <c r="L15" s="5"/>
      <c r="M15" s="5">
        <v>0</v>
      </c>
      <c r="N15" s="5"/>
      <c r="O15" s="5">
        <f t="shared" si="1"/>
        <v>7824</v>
      </c>
      <c r="P15" s="5"/>
      <c r="Q15" s="5"/>
    </row>
    <row r="16" spans="1:17" x14ac:dyDescent="0.45">
      <c r="A16" s="1" t="s">
        <v>46</v>
      </c>
      <c r="C16" s="5">
        <v>10</v>
      </c>
      <c r="E16" s="5">
        <v>3915</v>
      </c>
      <c r="F16" s="5"/>
      <c r="G16" s="5">
        <v>6</v>
      </c>
      <c r="H16" s="5"/>
      <c r="I16" s="5">
        <f t="shared" si="0"/>
        <v>3921</v>
      </c>
      <c r="J16" s="5"/>
      <c r="K16" s="5">
        <v>47067</v>
      </c>
      <c r="L16" s="5"/>
      <c r="M16" s="5">
        <v>13</v>
      </c>
      <c r="N16" s="5"/>
      <c r="O16" s="5">
        <f t="shared" si="1"/>
        <v>47080</v>
      </c>
      <c r="P16" s="5"/>
      <c r="Q16" s="5"/>
    </row>
    <row r="17" spans="1:17" x14ac:dyDescent="0.45">
      <c r="A17" s="1" t="s">
        <v>48</v>
      </c>
      <c r="C17" s="5">
        <v>0</v>
      </c>
      <c r="E17" s="5">
        <v>-82149350</v>
      </c>
      <c r="F17" s="5"/>
      <c r="G17" s="5">
        <v>0</v>
      </c>
      <c r="H17" s="5"/>
      <c r="I17" s="5">
        <f t="shared" si="0"/>
        <v>-82149350</v>
      </c>
      <c r="J17" s="5"/>
      <c r="K17" s="5">
        <v>128936</v>
      </c>
      <c r="L17" s="5"/>
      <c r="M17" s="5">
        <v>0</v>
      </c>
      <c r="N17" s="5"/>
      <c r="O17" s="5">
        <f t="shared" si="1"/>
        <v>128936</v>
      </c>
      <c r="P17" s="5"/>
      <c r="Q17" s="5"/>
    </row>
    <row r="18" spans="1:17" x14ac:dyDescent="0.45">
      <c r="A18" s="1" t="s">
        <v>48</v>
      </c>
      <c r="C18" s="5">
        <v>23</v>
      </c>
      <c r="E18" s="5">
        <v>310657512</v>
      </c>
      <c r="F18" s="5"/>
      <c r="G18" s="5">
        <v>-262485</v>
      </c>
      <c r="H18" s="5"/>
      <c r="I18" s="5">
        <f t="shared" si="0"/>
        <v>310395027</v>
      </c>
      <c r="J18" s="5"/>
      <c r="K18" s="5">
        <v>13992821754</v>
      </c>
      <c r="L18" s="5"/>
      <c r="M18" s="5">
        <v>0</v>
      </c>
      <c r="N18" s="5"/>
      <c r="O18" s="5">
        <f t="shared" si="1"/>
        <v>13992821754</v>
      </c>
      <c r="P18" s="5"/>
      <c r="Q18" s="5"/>
    </row>
    <row r="19" spans="1:17" x14ac:dyDescent="0.45">
      <c r="A19" s="1" t="s">
        <v>48</v>
      </c>
      <c r="C19" s="5">
        <v>23</v>
      </c>
      <c r="E19" s="5">
        <v>0</v>
      </c>
      <c r="F19" s="5"/>
      <c r="G19" s="5">
        <v>0</v>
      </c>
      <c r="H19" s="5"/>
      <c r="I19" s="5">
        <f t="shared" si="0"/>
        <v>0</v>
      </c>
      <c r="J19" s="5"/>
      <c r="K19" s="5">
        <v>19991095804</v>
      </c>
      <c r="L19" s="5"/>
      <c r="M19" s="5">
        <v>0</v>
      </c>
      <c r="N19" s="5"/>
      <c r="O19" s="5">
        <f t="shared" si="1"/>
        <v>19991095804</v>
      </c>
      <c r="P19" s="5"/>
      <c r="Q19" s="5"/>
    </row>
    <row r="20" spans="1:17" x14ac:dyDescent="0.45">
      <c r="A20" s="1" t="s">
        <v>48</v>
      </c>
      <c r="C20" s="5">
        <v>23</v>
      </c>
      <c r="E20" s="5">
        <v>91369836</v>
      </c>
      <c r="F20" s="5"/>
      <c r="G20" s="5">
        <v>0</v>
      </c>
      <c r="H20" s="5"/>
      <c r="I20" s="5">
        <f t="shared" si="0"/>
        <v>91369836</v>
      </c>
      <c r="J20" s="5"/>
      <c r="K20" s="5">
        <v>5353013600</v>
      </c>
      <c r="L20" s="5"/>
      <c r="M20" s="5">
        <v>0</v>
      </c>
      <c r="N20" s="5"/>
      <c r="O20" s="5">
        <f t="shared" si="1"/>
        <v>5353013600</v>
      </c>
      <c r="P20" s="5"/>
      <c r="Q20" s="5"/>
    </row>
    <row r="21" spans="1:17" x14ac:dyDescent="0.45">
      <c r="A21" s="1" t="s">
        <v>53</v>
      </c>
      <c r="C21" s="5">
        <v>0</v>
      </c>
      <c r="E21" s="5">
        <v>5413701</v>
      </c>
      <c r="F21" s="5"/>
      <c r="G21" s="5">
        <v>0</v>
      </c>
      <c r="H21" s="5"/>
      <c r="I21" s="5">
        <f t="shared" si="0"/>
        <v>5413701</v>
      </c>
      <c r="J21" s="5"/>
      <c r="K21" s="5">
        <v>5462657</v>
      </c>
      <c r="L21" s="5"/>
      <c r="M21" s="5">
        <v>0</v>
      </c>
      <c r="N21" s="5"/>
      <c r="O21" s="5">
        <f t="shared" si="1"/>
        <v>5462657</v>
      </c>
      <c r="P21" s="5"/>
      <c r="Q21" s="5"/>
    </row>
    <row r="22" spans="1:17" x14ac:dyDescent="0.45">
      <c r="A22" s="1" t="s">
        <v>53</v>
      </c>
      <c r="C22" s="5">
        <v>22</v>
      </c>
      <c r="E22" s="5">
        <v>0</v>
      </c>
      <c r="F22" s="5"/>
      <c r="G22" s="5">
        <v>0</v>
      </c>
      <c r="H22" s="5"/>
      <c r="I22" s="5">
        <f t="shared" si="0"/>
        <v>0</v>
      </c>
      <c r="J22" s="5"/>
      <c r="K22" s="5">
        <v>2772602832</v>
      </c>
      <c r="L22" s="5"/>
      <c r="M22" s="5">
        <v>-6103358</v>
      </c>
      <c r="N22" s="5"/>
      <c r="O22" s="5">
        <f t="shared" si="1"/>
        <v>2766499474</v>
      </c>
      <c r="P22" s="5"/>
      <c r="Q22" s="5"/>
    </row>
    <row r="23" spans="1:17" x14ac:dyDescent="0.45">
      <c r="A23" s="1" t="s">
        <v>53</v>
      </c>
      <c r="C23" s="5">
        <v>23</v>
      </c>
      <c r="E23" s="5">
        <v>327286837</v>
      </c>
      <c r="F23" s="5"/>
      <c r="G23" s="5">
        <v>-112650</v>
      </c>
      <c r="H23" s="5"/>
      <c r="I23" s="5">
        <f t="shared" si="0"/>
        <v>327174187</v>
      </c>
      <c r="J23" s="5"/>
      <c r="K23" s="5">
        <v>3084785122</v>
      </c>
      <c r="L23" s="5"/>
      <c r="M23" s="5">
        <v>760555</v>
      </c>
      <c r="N23" s="5"/>
      <c r="O23" s="5">
        <f t="shared" si="1"/>
        <v>3085545677</v>
      </c>
      <c r="P23" s="5"/>
      <c r="Q23" s="5"/>
    </row>
    <row r="24" spans="1:17" x14ac:dyDescent="0.45">
      <c r="A24" s="1" t="s">
        <v>53</v>
      </c>
      <c r="C24" s="5">
        <v>23</v>
      </c>
      <c r="E24" s="5">
        <v>937948189</v>
      </c>
      <c r="F24" s="5"/>
      <c r="G24" s="5">
        <v>-302846</v>
      </c>
      <c r="H24" s="5"/>
      <c r="I24" s="5">
        <f t="shared" si="0"/>
        <v>937645343</v>
      </c>
      <c r="J24" s="5"/>
      <c r="K24" s="5">
        <v>16621399247</v>
      </c>
      <c r="L24" s="5"/>
      <c r="M24" s="5">
        <v>1576866</v>
      </c>
      <c r="N24" s="5"/>
      <c r="O24" s="5">
        <f t="shared" si="1"/>
        <v>16622976113</v>
      </c>
      <c r="P24" s="5"/>
      <c r="Q24" s="5"/>
    </row>
    <row r="25" spans="1:17" x14ac:dyDescent="0.45">
      <c r="A25" s="1" t="s">
        <v>60</v>
      </c>
      <c r="C25" s="5">
        <v>0</v>
      </c>
      <c r="E25" s="5">
        <v>39289</v>
      </c>
      <c r="F25" s="5"/>
      <c r="G25" s="5">
        <v>0</v>
      </c>
      <c r="H25" s="5"/>
      <c r="I25" s="5">
        <f t="shared" si="0"/>
        <v>39289</v>
      </c>
      <c r="J25" s="5"/>
      <c r="K25" s="5">
        <v>39289</v>
      </c>
      <c r="L25" s="5"/>
      <c r="M25" s="5">
        <v>0</v>
      </c>
      <c r="N25" s="5"/>
      <c r="O25" s="5">
        <f t="shared" si="1"/>
        <v>39289</v>
      </c>
      <c r="P25" s="5"/>
      <c r="Q25" s="5"/>
    </row>
    <row r="26" spans="1:17" ht="19.5" thickBot="1" x14ac:dyDescent="0.5">
      <c r="C26" s="5"/>
      <c r="E26" s="7">
        <f>SUM(E8:E25)</f>
        <v>2769797121</v>
      </c>
      <c r="F26" s="5"/>
      <c r="G26" s="7">
        <f>SUM(G9:G25)</f>
        <v>-677790</v>
      </c>
      <c r="H26" s="5"/>
      <c r="I26" s="7">
        <f>SUM(I8:I25)</f>
        <v>2769119331</v>
      </c>
      <c r="J26" s="5"/>
      <c r="K26" s="7">
        <f>SUM(K8:K25)</f>
        <v>74304969645</v>
      </c>
      <c r="L26" s="5"/>
      <c r="M26" s="7">
        <f>SUM(M8:M25)</f>
        <v>-8720202</v>
      </c>
      <c r="N26" s="5"/>
      <c r="O26" s="7">
        <f>SUM(O8:O25)</f>
        <v>74296249443</v>
      </c>
      <c r="P26" s="5"/>
      <c r="Q26" s="5"/>
    </row>
    <row r="27" spans="1:17" ht="19.5" thickTop="1" x14ac:dyDescent="0.45">
      <c r="C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45"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45"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45"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45"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45"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5:17" x14ac:dyDescent="0.45"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5:17" x14ac:dyDescent="0.45"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5:17" x14ac:dyDescent="0.45"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5:17" x14ac:dyDescent="0.45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5:17" x14ac:dyDescent="0.45"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</sheetData>
  <mergeCells count="14">
    <mergeCell ref="A4:O4"/>
    <mergeCell ref="A3:O3"/>
    <mergeCell ref="A2:O2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C6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14"/>
  <sheetViews>
    <sheetView rightToLeft="1" view="pageBreakPreview" zoomScaleNormal="100" zoomScaleSheetLayoutView="100" workbookViewId="0">
      <selection activeCell="E15" sqref="E15"/>
    </sheetView>
  </sheetViews>
  <sheetFormatPr defaultRowHeight="18.75" x14ac:dyDescent="0.45"/>
  <cols>
    <col min="1" max="1" width="16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3" ht="30" x14ac:dyDescent="0.45">
      <c r="A6" s="13" t="s">
        <v>3</v>
      </c>
      <c r="C6" s="16" t="s">
        <v>72</v>
      </c>
      <c r="D6" s="16" t="s">
        <v>72</v>
      </c>
      <c r="E6" s="16" t="s">
        <v>72</v>
      </c>
      <c r="F6" s="16" t="s">
        <v>72</v>
      </c>
      <c r="G6" s="16" t="s">
        <v>72</v>
      </c>
      <c r="I6" s="16" t="s">
        <v>66</v>
      </c>
      <c r="J6" s="16" t="s">
        <v>66</v>
      </c>
      <c r="K6" s="16" t="s">
        <v>66</v>
      </c>
      <c r="L6" s="16" t="s">
        <v>66</v>
      </c>
      <c r="M6" s="16" t="s">
        <v>66</v>
      </c>
    </row>
    <row r="7" spans="1:13" ht="30" x14ac:dyDescent="0.45">
      <c r="A7" s="16" t="s">
        <v>3</v>
      </c>
      <c r="C7" s="16" t="s">
        <v>73</v>
      </c>
      <c r="E7" s="16" t="s">
        <v>74</v>
      </c>
      <c r="G7" s="16" t="s">
        <v>75</v>
      </c>
      <c r="I7" s="16" t="s">
        <v>76</v>
      </c>
      <c r="K7" s="16" t="s">
        <v>69</v>
      </c>
      <c r="M7" s="16" t="s">
        <v>77</v>
      </c>
    </row>
    <row r="8" spans="1:13" x14ac:dyDescent="0.45">
      <c r="A8" s="1" t="s">
        <v>78</v>
      </c>
      <c r="C8" s="1" t="s">
        <v>79</v>
      </c>
      <c r="E8" s="5">
        <v>5100000</v>
      </c>
      <c r="F8" s="5"/>
      <c r="G8" s="5">
        <v>63</v>
      </c>
      <c r="H8" s="5"/>
      <c r="I8" s="5">
        <v>321300000</v>
      </c>
      <c r="J8" s="5"/>
      <c r="K8" s="5">
        <v>0</v>
      </c>
      <c r="L8" s="5"/>
      <c r="M8" s="5">
        <v>321300000</v>
      </c>
    </row>
    <row r="9" spans="1:13" x14ac:dyDescent="0.45">
      <c r="A9" s="1" t="s">
        <v>80</v>
      </c>
      <c r="C9" s="1" t="s">
        <v>79</v>
      </c>
      <c r="E9" s="5">
        <v>3796964</v>
      </c>
      <c r="F9" s="5"/>
      <c r="G9" s="5">
        <v>650</v>
      </c>
      <c r="H9" s="5"/>
      <c r="I9" s="5">
        <v>2468026600</v>
      </c>
      <c r="J9" s="5"/>
      <c r="K9" s="5">
        <v>0</v>
      </c>
      <c r="L9" s="5"/>
      <c r="M9" s="5">
        <v>2468026600</v>
      </c>
    </row>
    <row r="10" spans="1:13" x14ac:dyDescent="0.45">
      <c r="A10" s="1" t="s">
        <v>116</v>
      </c>
      <c r="E10" s="5"/>
      <c r="F10" s="5"/>
      <c r="G10" s="5"/>
      <c r="H10" s="5"/>
      <c r="I10" s="5">
        <v>234750</v>
      </c>
      <c r="J10" s="5"/>
      <c r="K10" s="5"/>
      <c r="L10" s="5"/>
      <c r="M10" s="5">
        <v>234750</v>
      </c>
    </row>
    <row r="11" spans="1:13" ht="19.5" thickBot="1" x14ac:dyDescent="0.5">
      <c r="E11" s="5"/>
      <c r="F11" s="5"/>
      <c r="G11" s="5"/>
      <c r="H11" s="5"/>
      <c r="I11" s="7">
        <f>SUM(I8:I10)</f>
        <v>2789561350</v>
      </c>
      <c r="J11" s="5"/>
      <c r="K11" s="7">
        <f>SUM(K8:K9)</f>
        <v>0</v>
      </c>
      <c r="L11" s="5"/>
      <c r="M11" s="7">
        <f>SUM(M8:M10)</f>
        <v>2789561350</v>
      </c>
    </row>
    <row r="12" spans="1:13" ht="19.5" thickTop="1" x14ac:dyDescent="0.45">
      <c r="I12" s="3"/>
    </row>
    <row r="14" spans="1:13" x14ac:dyDescent="0.45">
      <c r="I14" s="3"/>
    </row>
  </sheetData>
  <mergeCells count="12">
    <mergeCell ref="A4:M4"/>
    <mergeCell ref="A3:M3"/>
    <mergeCell ref="A2:M2"/>
    <mergeCell ref="K7"/>
    <mergeCell ref="M7"/>
    <mergeCell ref="I6:M6"/>
    <mergeCell ref="I7"/>
    <mergeCell ref="A6:A7"/>
    <mergeCell ref="C7"/>
    <mergeCell ref="E7"/>
    <mergeCell ref="G7"/>
    <mergeCell ref="C6:G6"/>
  </mergeCells>
  <phoneticPr fontId="6" type="noConversion"/>
  <pageMargins left="0.7" right="0.7" top="0.75" bottom="0.75" header="0.3" footer="0.3"/>
  <pageSetup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9"/>
  <sheetViews>
    <sheetView rightToLeft="1" view="pageBreakPreview" zoomScaleNormal="100" zoomScaleSheetLayoutView="100" workbookViewId="0">
      <selection activeCell="I15" sqref="I15"/>
    </sheetView>
  </sheetViews>
  <sheetFormatPr defaultRowHeight="18.75" x14ac:dyDescent="0.45"/>
  <cols>
    <col min="1" max="1" width="24.5703125" style="1" bestFit="1" customWidth="1"/>
    <col min="2" max="2" width="1" style="1" customWidth="1"/>
    <col min="3" max="3" width="10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0.28515625" style="1" bestFit="1" customWidth="1"/>
    <col min="12" max="12" width="2.42578125" style="1" bestFit="1" customWidth="1"/>
    <col min="13" max="13" width="18.42578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3</v>
      </c>
      <c r="C6" s="16" t="s">
        <v>65</v>
      </c>
      <c r="D6" s="16" t="s">
        <v>65</v>
      </c>
      <c r="E6" s="16" t="s">
        <v>65</v>
      </c>
      <c r="F6" s="16" t="s">
        <v>65</v>
      </c>
      <c r="G6" s="16" t="s">
        <v>65</v>
      </c>
      <c r="H6" s="16" t="s">
        <v>65</v>
      </c>
      <c r="I6" s="16" t="s">
        <v>65</v>
      </c>
      <c r="K6" s="16" t="s">
        <v>66</v>
      </c>
      <c r="L6" s="16" t="s">
        <v>66</v>
      </c>
      <c r="M6" s="16" t="s">
        <v>66</v>
      </c>
      <c r="N6" s="16" t="s">
        <v>66</v>
      </c>
      <c r="O6" s="16" t="s">
        <v>66</v>
      </c>
      <c r="P6" s="16" t="s">
        <v>66</v>
      </c>
      <c r="Q6" s="16" t="s">
        <v>66</v>
      </c>
    </row>
    <row r="7" spans="1:17" ht="30" x14ac:dyDescent="0.45">
      <c r="A7" s="16" t="s">
        <v>3</v>
      </c>
      <c r="C7" s="16" t="s">
        <v>7</v>
      </c>
      <c r="E7" s="16" t="s">
        <v>81</v>
      </c>
      <c r="G7" s="16" t="s">
        <v>82</v>
      </c>
      <c r="I7" s="16" t="s">
        <v>83</v>
      </c>
      <c r="K7" s="16" t="s">
        <v>7</v>
      </c>
      <c r="M7" s="16" t="s">
        <v>81</v>
      </c>
      <c r="O7" s="16" t="s">
        <v>82</v>
      </c>
      <c r="Q7" s="16" t="s">
        <v>83</v>
      </c>
    </row>
    <row r="8" spans="1:17" x14ac:dyDescent="0.45">
      <c r="A8" s="1" t="s">
        <v>17</v>
      </c>
      <c r="C8" s="5">
        <v>300000</v>
      </c>
      <c r="D8" s="5"/>
      <c r="E8" s="5">
        <v>4896690300</v>
      </c>
      <c r="F8" s="5"/>
      <c r="G8" s="5">
        <v>4130277750</v>
      </c>
      <c r="H8" s="5"/>
      <c r="I8" s="5">
        <f>E8-G8</f>
        <v>766412550</v>
      </c>
      <c r="J8" s="5"/>
      <c r="K8" s="5">
        <v>300000</v>
      </c>
      <c r="L8" s="5"/>
      <c r="M8" s="5">
        <v>4896690300</v>
      </c>
      <c r="N8" s="5"/>
      <c r="O8" s="5">
        <v>6826141350</v>
      </c>
      <c r="P8" s="5"/>
      <c r="Q8" s="5">
        <f>M8-O8</f>
        <v>-1929451050</v>
      </c>
    </row>
    <row r="9" spans="1:17" x14ac:dyDescent="0.45">
      <c r="A9" s="1" t="s">
        <v>15</v>
      </c>
      <c r="C9" s="5">
        <v>38137</v>
      </c>
      <c r="D9" s="5"/>
      <c r="E9" s="5">
        <v>26537059</v>
      </c>
      <c r="F9" s="5"/>
      <c r="G9" s="5">
        <v>26537059</v>
      </c>
      <c r="H9" s="5"/>
      <c r="I9" s="5">
        <f t="shared" ref="I9:I13" si="0">E9-G9</f>
        <v>0</v>
      </c>
      <c r="J9" s="5"/>
      <c r="K9" s="5">
        <v>38137</v>
      </c>
      <c r="L9" s="5"/>
      <c r="M9" s="5">
        <v>26537059</v>
      </c>
      <c r="N9" s="5"/>
      <c r="O9" s="5">
        <v>26537059</v>
      </c>
      <c r="P9" s="5"/>
      <c r="Q9" s="5">
        <f t="shared" ref="Q9:Q13" si="1">M9-O9</f>
        <v>0</v>
      </c>
    </row>
    <row r="10" spans="1:17" x14ac:dyDescent="0.45">
      <c r="A10" s="1" t="s">
        <v>19</v>
      </c>
      <c r="C10" s="5">
        <v>409300</v>
      </c>
      <c r="D10" s="5"/>
      <c r="E10" s="5">
        <v>1239855141375</v>
      </c>
      <c r="F10" s="5"/>
      <c r="G10" s="5">
        <v>1168892122294</v>
      </c>
      <c r="H10" s="5"/>
      <c r="I10" s="5">
        <f t="shared" si="0"/>
        <v>70963019081</v>
      </c>
      <c r="J10" s="5"/>
      <c r="K10" s="5">
        <v>409300</v>
      </c>
      <c r="L10" s="5"/>
      <c r="M10" s="5">
        <v>1239855141375</v>
      </c>
      <c r="N10" s="5"/>
      <c r="O10" s="5">
        <v>753439120204</v>
      </c>
      <c r="P10" s="5"/>
      <c r="Q10" s="5">
        <f t="shared" si="1"/>
        <v>486416021171</v>
      </c>
    </row>
    <row r="11" spans="1:17" x14ac:dyDescent="0.45">
      <c r="A11" s="1" t="s">
        <v>16</v>
      </c>
      <c r="C11" s="5">
        <v>108053</v>
      </c>
      <c r="D11" s="5"/>
      <c r="E11" s="5">
        <v>141136851</v>
      </c>
      <c r="F11" s="5"/>
      <c r="G11" s="5">
        <v>54026500</v>
      </c>
      <c r="H11" s="5"/>
      <c r="I11" s="5">
        <f t="shared" si="0"/>
        <v>87110351</v>
      </c>
      <c r="J11" s="5"/>
      <c r="K11" s="5">
        <v>108053</v>
      </c>
      <c r="L11" s="5"/>
      <c r="M11" s="5">
        <v>141136851</v>
      </c>
      <c r="N11" s="5"/>
      <c r="O11" s="5">
        <v>54026500</v>
      </c>
      <c r="P11" s="5"/>
      <c r="Q11" s="5">
        <f t="shared" si="1"/>
        <v>87110351</v>
      </c>
    </row>
    <row r="12" spans="1:17" x14ac:dyDescent="0.45">
      <c r="A12" s="1" t="s">
        <v>23</v>
      </c>
      <c r="C12" s="5">
        <v>82900</v>
      </c>
      <c r="D12" s="5"/>
      <c r="E12" s="5">
        <v>83713824118</v>
      </c>
      <c r="F12" s="5"/>
      <c r="G12" s="5">
        <v>83713824118</v>
      </c>
      <c r="H12" s="5"/>
      <c r="I12" s="5">
        <f t="shared" si="0"/>
        <v>0</v>
      </c>
      <c r="J12" s="5"/>
      <c r="K12" s="5">
        <v>82900</v>
      </c>
      <c r="L12" s="5"/>
      <c r="M12" s="5">
        <v>83713824118</v>
      </c>
      <c r="N12" s="5"/>
      <c r="O12" s="5">
        <v>80920600482</v>
      </c>
      <c r="P12" s="5"/>
      <c r="Q12" s="5">
        <f t="shared" si="1"/>
        <v>2793223636</v>
      </c>
    </row>
    <row r="13" spans="1:17" x14ac:dyDescent="0.45">
      <c r="A13" s="1" t="s">
        <v>84</v>
      </c>
      <c r="C13" s="5">
        <v>249300</v>
      </c>
      <c r="D13" s="5"/>
      <c r="E13" s="5">
        <v>708893759142</v>
      </c>
      <c r="F13" s="5"/>
      <c r="G13" s="5">
        <f>696588565185</f>
        <v>696588565185</v>
      </c>
      <c r="H13" s="5"/>
      <c r="I13" s="5">
        <f t="shared" si="0"/>
        <v>12305193957</v>
      </c>
      <c r="J13" s="5"/>
      <c r="K13" s="5">
        <v>249300</v>
      </c>
      <c r="L13" s="5"/>
      <c r="M13" s="5">
        <v>708893759142</v>
      </c>
      <c r="N13" s="5"/>
      <c r="O13" s="5">
        <f>597627723014</f>
        <v>597627723014</v>
      </c>
      <c r="P13" s="5"/>
      <c r="Q13" s="5">
        <f t="shared" si="1"/>
        <v>111266036128</v>
      </c>
    </row>
    <row r="14" spans="1:17" ht="19.5" thickBot="1" x14ac:dyDescent="0.5">
      <c r="C14" s="7">
        <f>SUM(C8:C13)</f>
        <v>1187690</v>
      </c>
      <c r="D14" s="5"/>
      <c r="E14" s="7">
        <f>SUM(E8:E13)</f>
        <v>2037527088845</v>
      </c>
      <c r="F14" s="5"/>
      <c r="G14" s="7">
        <f>SUM(G8:G13)</f>
        <v>1953405352906</v>
      </c>
      <c r="H14" s="5"/>
      <c r="I14" s="7">
        <f>SUM(I8:I13)</f>
        <v>84121735939</v>
      </c>
      <c r="J14" s="5"/>
      <c r="K14" s="7">
        <f t="shared" ref="K14:L14" si="2">SUM(K8:K13)</f>
        <v>1187690</v>
      </c>
      <c r="L14" s="7">
        <f t="shared" si="2"/>
        <v>0</v>
      </c>
      <c r="M14" s="7">
        <f>SUM(M8:M13)</f>
        <v>2037527088845</v>
      </c>
      <c r="N14" s="5"/>
      <c r="O14" s="7">
        <f>SUM(O8:O13)</f>
        <v>1438894148609</v>
      </c>
      <c r="P14" s="5"/>
      <c r="Q14" s="7">
        <f>SUM(Q8:Q13)</f>
        <v>598632940236</v>
      </c>
    </row>
    <row r="15" spans="1:17" ht="19.5" thickTop="1" x14ac:dyDescent="0.4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45">
      <c r="I16" s="3"/>
      <c r="Q16" s="3"/>
    </row>
    <row r="17" spans="9:17" x14ac:dyDescent="0.45">
      <c r="I17" s="10"/>
      <c r="Q17" s="10"/>
    </row>
    <row r="18" spans="9:17" x14ac:dyDescent="0.45">
      <c r="I18" s="10"/>
      <c r="Q18" s="10"/>
    </row>
    <row r="19" spans="9:17" x14ac:dyDescent="0.45">
      <c r="I19" s="10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0"/>
  <sheetViews>
    <sheetView rightToLeft="1" view="pageBreakPreview" zoomScale="85" zoomScaleNormal="100" zoomScaleSheetLayoutView="85" workbookViewId="0">
      <selection activeCell="Q20" sqref="Q20:Q22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9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3</v>
      </c>
      <c r="C6" s="16" t="s">
        <v>65</v>
      </c>
      <c r="D6" s="16" t="s">
        <v>65</v>
      </c>
      <c r="E6" s="16" t="s">
        <v>65</v>
      </c>
      <c r="F6" s="16" t="s">
        <v>65</v>
      </c>
      <c r="G6" s="16" t="s">
        <v>65</v>
      </c>
      <c r="H6" s="16" t="s">
        <v>65</v>
      </c>
      <c r="I6" s="16" t="s">
        <v>65</v>
      </c>
      <c r="K6" s="16" t="s">
        <v>66</v>
      </c>
      <c r="L6" s="16" t="s">
        <v>66</v>
      </c>
      <c r="M6" s="16" t="s">
        <v>66</v>
      </c>
      <c r="N6" s="16" t="s">
        <v>66</v>
      </c>
      <c r="O6" s="16" t="s">
        <v>66</v>
      </c>
      <c r="P6" s="16" t="s">
        <v>66</v>
      </c>
      <c r="Q6" s="16" t="s">
        <v>66</v>
      </c>
    </row>
    <row r="7" spans="1:17" ht="30" x14ac:dyDescent="0.45">
      <c r="A7" s="16" t="s">
        <v>3</v>
      </c>
      <c r="C7" s="16" t="s">
        <v>7</v>
      </c>
      <c r="E7" s="16" t="s">
        <v>81</v>
      </c>
      <c r="G7" s="16" t="s">
        <v>82</v>
      </c>
      <c r="I7" s="16" t="s">
        <v>85</v>
      </c>
      <c r="K7" s="16" t="s">
        <v>7</v>
      </c>
      <c r="M7" s="16" t="s">
        <v>81</v>
      </c>
      <c r="O7" s="16" t="s">
        <v>82</v>
      </c>
      <c r="Q7" s="16" t="s">
        <v>85</v>
      </c>
    </row>
    <row r="8" spans="1:17" x14ac:dyDescent="0.45">
      <c r="A8" s="1" t="s">
        <v>16</v>
      </c>
      <c r="C8" s="5">
        <v>108053</v>
      </c>
      <c r="D8" s="5"/>
      <c r="E8" s="5">
        <v>54026500</v>
      </c>
      <c r="F8" s="5"/>
      <c r="G8" s="5">
        <v>53705042</v>
      </c>
      <c r="H8" s="5"/>
      <c r="I8" s="5">
        <v>321458</v>
      </c>
      <c r="J8" s="5"/>
      <c r="K8" s="5">
        <v>108053</v>
      </c>
      <c r="L8" s="5"/>
      <c r="M8" s="5">
        <v>54026500</v>
      </c>
      <c r="N8" s="5"/>
      <c r="O8" s="5">
        <v>53705042</v>
      </c>
      <c r="P8" s="5"/>
      <c r="Q8" s="5">
        <v>321458</v>
      </c>
    </row>
    <row r="9" spans="1:17" x14ac:dyDescent="0.45">
      <c r="A9" s="1" t="s">
        <v>18</v>
      </c>
      <c r="C9" s="5">
        <v>2400</v>
      </c>
      <c r="D9" s="5"/>
      <c r="E9" s="5">
        <v>7115321928</v>
      </c>
      <c r="F9" s="5"/>
      <c r="G9" s="5">
        <v>4222070998</v>
      </c>
      <c r="H9" s="5"/>
      <c r="I9" s="5">
        <v>2893250930</v>
      </c>
      <c r="J9" s="5"/>
      <c r="K9" s="5">
        <v>5100</v>
      </c>
      <c r="L9" s="5"/>
      <c r="M9" s="5">
        <v>12005851330</v>
      </c>
      <c r="N9" s="5"/>
      <c r="O9" s="5">
        <v>8971900872</v>
      </c>
      <c r="P9" s="5"/>
      <c r="Q9" s="5">
        <v>3033950458</v>
      </c>
    </row>
    <row r="10" spans="1:17" x14ac:dyDescent="0.45">
      <c r="A10" s="1" t="s">
        <v>19</v>
      </c>
      <c r="C10" s="5">
        <v>7600</v>
      </c>
      <c r="D10" s="5"/>
      <c r="E10" s="5">
        <v>20916601757</v>
      </c>
      <c r="F10" s="5"/>
      <c r="G10" s="5">
        <v>13990074065</v>
      </c>
      <c r="H10" s="5"/>
      <c r="I10" s="5">
        <v>6926527692</v>
      </c>
      <c r="J10" s="5"/>
      <c r="K10" s="5">
        <v>9800</v>
      </c>
      <c r="L10" s="5"/>
      <c r="M10" s="5">
        <v>24860944370</v>
      </c>
      <c r="N10" s="5"/>
      <c r="O10" s="5">
        <v>17707750994</v>
      </c>
      <c r="P10" s="5"/>
      <c r="Q10" s="5">
        <v>7153193376</v>
      </c>
    </row>
    <row r="11" spans="1:17" x14ac:dyDescent="0.45">
      <c r="A11" s="1" t="s">
        <v>86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v>0</v>
      </c>
      <c r="J11" s="5"/>
      <c r="K11" s="5">
        <v>749943</v>
      </c>
      <c r="L11" s="5"/>
      <c r="M11" s="5">
        <v>3304173027</v>
      </c>
      <c r="N11" s="5"/>
      <c r="O11" s="5">
        <v>4250504877</v>
      </c>
      <c r="P11" s="5"/>
      <c r="Q11" s="5">
        <v>-946331850</v>
      </c>
    </row>
    <row r="12" spans="1:17" x14ac:dyDescent="0.45">
      <c r="A12" s="1" t="s">
        <v>87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v>0</v>
      </c>
      <c r="J12" s="5"/>
      <c r="K12" s="5">
        <v>1249992</v>
      </c>
      <c r="L12" s="5"/>
      <c r="M12" s="5">
        <v>19625752926</v>
      </c>
      <c r="N12" s="5"/>
      <c r="O12" s="5">
        <v>21173129491</v>
      </c>
      <c r="P12" s="5"/>
      <c r="Q12" s="5">
        <v>-1547376565</v>
      </c>
    </row>
    <row r="13" spans="1:17" x14ac:dyDescent="0.45">
      <c r="A13" s="1" t="s">
        <v>88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0</v>
      </c>
      <c r="J13" s="5"/>
      <c r="K13" s="5">
        <v>2125000</v>
      </c>
      <c r="L13" s="5"/>
      <c r="M13" s="5">
        <v>29530740533</v>
      </c>
      <c r="N13" s="5"/>
      <c r="O13" s="5">
        <v>29509616812</v>
      </c>
      <c r="P13" s="5"/>
      <c r="Q13" s="5">
        <v>21123721</v>
      </c>
    </row>
    <row r="14" spans="1:17" x14ac:dyDescent="0.45">
      <c r="A14" s="1" t="s">
        <v>89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v>0</v>
      </c>
      <c r="J14" s="5"/>
      <c r="K14" s="5">
        <v>2860000</v>
      </c>
      <c r="L14" s="5"/>
      <c r="M14" s="5">
        <v>10798214870</v>
      </c>
      <c r="N14" s="5"/>
      <c r="O14" s="5">
        <v>12449422557</v>
      </c>
      <c r="P14" s="5"/>
      <c r="Q14" s="5">
        <v>-1651207687</v>
      </c>
    </row>
    <row r="15" spans="1:17" x14ac:dyDescent="0.45">
      <c r="A15" s="1" t="s">
        <v>80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v>0</v>
      </c>
      <c r="J15" s="5"/>
      <c r="K15" s="5">
        <v>3796964</v>
      </c>
      <c r="L15" s="5"/>
      <c r="M15" s="5">
        <v>24791720673</v>
      </c>
      <c r="N15" s="5"/>
      <c r="O15" s="5">
        <v>26571579332</v>
      </c>
      <c r="P15" s="5"/>
      <c r="Q15" s="5">
        <v>-1779858659</v>
      </c>
    </row>
    <row r="16" spans="1:17" x14ac:dyDescent="0.45">
      <c r="A16" s="1" t="s">
        <v>90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J16" s="5"/>
      <c r="K16" s="5">
        <v>5000000</v>
      </c>
      <c r="L16" s="5"/>
      <c r="M16" s="5">
        <v>55148900921</v>
      </c>
      <c r="N16" s="5"/>
      <c r="O16" s="5">
        <v>54623047500</v>
      </c>
      <c r="P16" s="5"/>
      <c r="Q16" s="5">
        <v>525853421</v>
      </c>
    </row>
    <row r="17" spans="1:17" x14ac:dyDescent="0.45">
      <c r="A17" s="1" t="s">
        <v>91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v>0</v>
      </c>
      <c r="J17" s="5"/>
      <c r="K17" s="5">
        <v>1500000</v>
      </c>
      <c r="L17" s="5"/>
      <c r="M17" s="5">
        <v>25045882828</v>
      </c>
      <c r="N17" s="5"/>
      <c r="O17" s="5">
        <v>28062031500</v>
      </c>
      <c r="P17" s="5"/>
      <c r="Q17" s="5">
        <v>-3016148672</v>
      </c>
    </row>
    <row r="18" spans="1:17" x14ac:dyDescent="0.45">
      <c r="A18" s="1" t="s">
        <v>78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v>0</v>
      </c>
      <c r="J18" s="5"/>
      <c r="K18" s="5">
        <v>5100000</v>
      </c>
      <c r="L18" s="5"/>
      <c r="M18" s="5">
        <v>16653816770</v>
      </c>
      <c r="N18" s="5"/>
      <c r="O18" s="5">
        <v>17713374570</v>
      </c>
      <c r="P18" s="5"/>
      <c r="Q18" s="5">
        <v>-1059557800</v>
      </c>
    </row>
    <row r="19" spans="1:17" x14ac:dyDescent="0.45">
      <c r="A19" s="1" t="s">
        <v>84</v>
      </c>
      <c r="C19" s="5">
        <v>30300</v>
      </c>
      <c r="D19" s="5"/>
      <c r="E19" s="5">
        <v>80226019030</v>
      </c>
      <c r="F19" s="5"/>
      <c r="G19" s="5">
        <v>72635860444</v>
      </c>
      <c r="H19" s="5"/>
      <c r="I19" s="5">
        <v>7590158586</v>
      </c>
      <c r="J19" s="5"/>
      <c r="K19" s="5">
        <v>31000</v>
      </c>
      <c r="L19" s="5"/>
      <c r="M19" s="5">
        <v>81440687758</v>
      </c>
      <c r="N19" s="5"/>
      <c r="O19" s="5">
        <v>73844235881</v>
      </c>
      <c r="P19" s="5"/>
      <c r="Q19" s="5">
        <v>7596451877</v>
      </c>
    </row>
    <row r="20" spans="1:17" x14ac:dyDescent="0.45">
      <c r="A20" s="1" t="s">
        <v>92</v>
      </c>
      <c r="C20" s="5">
        <v>0</v>
      </c>
      <c r="D20" s="5"/>
      <c r="E20" s="5">
        <v>0</v>
      </c>
      <c r="F20" s="5"/>
      <c r="G20" s="5">
        <v>0</v>
      </c>
      <c r="H20" s="5"/>
      <c r="I20" s="5">
        <v>0</v>
      </c>
      <c r="J20" s="5"/>
      <c r="K20" s="5">
        <v>43499</v>
      </c>
      <c r="L20" s="5"/>
      <c r="M20" s="5">
        <v>43499000000</v>
      </c>
      <c r="N20" s="5"/>
      <c r="O20" s="5">
        <v>10670461034</v>
      </c>
      <c r="P20" s="5"/>
      <c r="Q20" s="5">
        <v>1052249186</v>
      </c>
    </row>
    <row r="21" spans="1:17" x14ac:dyDescent="0.45">
      <c r="A21" s="1" t="s">
        <v>93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J21" s="5"/>
      <c r="K21" s="5">
        <v>40933</v>
      </c>
      <c r="L21" s="5"/>
      <c r="M21" s="5">
        <v>40933000000</v>
      </c>
      <c r="N21" s="5"/>
      <c r="O21" s="5">
        <v>10988591898</v>
      </c>
      <c r="P21" s="5"/>
      <c r="Q21" s="5">
        <v>165322033</v>
      </c>
    </row>
    <row r="22" spans="1:17" x14ac:dyDescent="0.45">
      <c r="A22" s="1" t="s">
        <v>94</v>
      </c>
      <c r="C22" s="5">
        <v>0</v>
      </c>
      <c r="D22" s="5"/>
      <c r="E22" s="5">
        <v>0</v>
      </c>
      <c r="F22" s="5"/>
      <c r="G22" s="5">
        <v>0</v>
      </c>
      <c r="H22" s="5"/>
      <c r="I22" s="5">
        <v>0</v>
      </c>
      <c r="J22" s="5"/>
      <c r="K22" s="5">
        <v>36000</v>
      </c>
      <c r="L22" s="5"/>
      <c r="M22" s="5">
        <v>28488475528</v>
      </c>
      <c r="N22" s="5"/>
      <c r="O22" s="5">
        <v>28471918529</v>
      </c>
      <c r="P22" s="5"/>
      <c r="Q22" s="5">
        <v>954546957</v>
      </c>
    </row>
    <row r="23" spans="1:17" ht="19.5" thickBot="1" x14ac:dyDescent="0.5">
      <c r="C23" s="7">
        <f>SUM(C8:C22)</f>
        <v>148353</v>
      </c>
      <c r="D23" s="5"/>
      <c r="E23" s="7">
        <f>SUM(E8:E22)</f>
        <v>108311969215</v>
      </c>
      <c r="F23" s="5"/>
      <c r="G23" s="7">
        <f>SUM(G8:G22)</f>
        <v>90901710549</v>
      </c>
      <c r="H23" s="5"/>
      <c r="I23" s="7">
        <f>SUM(I8:I22)</f>
        <v>17410258666</v>
      </c>
      <c r="J23" s="5"/>
      <c r="K23" s="7">
        <f>SUM(K8:K22)</f>
        <v>22656284</v>
      </c>
      <c r="L23" s="5"/>
      <c r="M23" s="7">
        <f>SUM(M8:M22)</f>
        <v>416181188034</v>
      </c>
      <c r="N23" s="5"/>
      <c r="O23" s="7">
        <f>SUM(O8:O22)</f>
        <v>345061270889</v>
      </c>
      <c r="P23" s="5"/>
      <c r="Q23" s="7">
        <f>SUM(Q8:Q22)</f>
        <v>10502531254</v>
      </c>
    </row>
    <row r="24" spans="1:17" ht="19.5" thickTop="1" x14ac:dyDescent="0.45">
      <c r="C24" s="5"/>
      <c r="D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4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4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4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4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4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4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4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4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3:17" x14ac:dyDescent="0.4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3:17" x14ac:dyDescent="0.4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3:17" x14ac:dyDescent="0.4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3:17" x14ac:dyDescent="0.4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3:17" x14ac:dyDescent="0.4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3:17" x14ac:dyDescent="0.4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3:17" x14ac:dyDescent="0.4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3:17" x14ac:dyDescent="0.4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3:17" x14ac:dyDescent="0.4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3:17" x14ac:dyDescent="0.4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3:17" x14ac:dyDescent="0.4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3:17" x14ac:dyDescent="0.4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3:17" x14ac:dyDescent="0.4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3:17" x14ac:dyDescent="0.4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3:17" x14ac:dyDescent="0.4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3:17" x14ac:dyDescent="0.4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3:17" x14ac:dyDescent="0.4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3:17" x14ac:dyDescent="0.4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3:17" x14ac:dyDescent="0.4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3:17" x14ac:dyDescent="0.4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3:17" x14ac:dyDescent="0.4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3:17" x14ac:dyDescent="0.4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3:17" x14ac:dyDescent="0.4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3:17" x14ac:dyDescent="0.4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3:17" x14ac:dyDescent="0.45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3:17" x14ac:dyDescent="0.4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3:17" x14ac:dyDescent="0.4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3:17" x14ac:dyDescent="0.4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3:17" x14ac:dyDescent="0.4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3:17" x14ac:dyDescent="0.4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3:17" x14ac:dyDescent="0.4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3:17" x14ac:dyDescent="0.4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3:17" x14ac:dyDescent="0.4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3:17" x14ac:dyDescent="0.4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3:17" x14ac:dyDescent="0.4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3:17" x14ac:dyDescent="0.4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3:17" x14ac:dyDescent="0.4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3:17" x14ac:dyDescent="0.4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3:17" x14ac:dyDescent="0.4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3:17" x14ac:dyDescent="0.4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3:17" x14ac:dyDescent="0.4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3:17" x14ac:dyDescent="0.4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3:17" x14ac:dyDescent="0.4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3:17" x14ac:dyDescent="0.4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3:17" x14ac:dyDescent="0.4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3:17" x14ac:dyDescent="0.4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3:17" x14ac:dyDescent="0.4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3:17" x14ac:dyDescent="0.4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3:17" x14ac:dyDescent="0.4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3:17" x14ac:dyDescent="0.4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3:17" x14ac:dyDescent="0.4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3:17" x14ac:dyDescent="0.4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3:17" x14ac:dyDescent="0.4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3:17" x14ac:dyDescent="0.4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3:17" x14ac:dyDescent="0.4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3:17" x14ac:dyDescent="0.4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3:17" x14ac:dyDescent="0.4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3:17" x14ac:dyDescent="0.4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3:17" x14ac:dyDescent="0.4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3:17" x14ac:dyDescent="0.4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3:17" x14ac:dyDescent="0.4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3:17" x14ac:dyDescent="0.4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3:17" x14ac:dyDescent="0.4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3:17" x14ac:dyDescent="0.4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3:17" x14ac:dyDescent="0.4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3:17" x14ac:dyDescent="0.4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3:17" x14ac:dyDescent="0.4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3:17" x14ac:dyDescent="0.4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3:17" x14ac:dyDescent="0.4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3:17" x14ac:dyDescent="0.4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3:17" x14ac:dyDescent="0.4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3:17" x14ac:dyDescent="0.4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3:17" x14ac:dyDescent="0.4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3:17" x14ac:dyDescent="0.4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3:17" x14ac:dyDescent="0.4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3:17" x14ac:dyDescent="0.4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3:17" x14ac:dyDescent="0.4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3:17" x14ac:dyDescent="0.4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3:17" x14ac:dyDescent="0.4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3:17" x14ac:dyDescent="0.4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3:17" x14ac:dyDescent="0.4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3:17" x14ac:dyDescent="0.4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3:17" x14ac:dyDescent="0.4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3:17" x14ac:dyDescent="0.4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3:17" x14ac:dyDescent="0.4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3:17" x14ac:dyDescent="0.4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3:17" x14ac:dyDescent="0.4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3:17" x14ac:dyDescent="0.4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3:17" x14ac:dyDescent="0.4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3:17" x14ac:dyDescent="0.4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3:17" x14ac:dyDescent="0.4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3:17" x14ac:dyDescent="0.4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3:17" x14ac:dyDescent="0.4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3:17" x14ac:dyDescent="0.4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3:17" x14ac:dyDescent="0.4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3:17" x14ac:dyDescent="0.4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3:17" x14ac:dyDescent="0.4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3:17" x14ac:dyDescent="0.4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3:17" x14ac:dyDescent="0.4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3:17" x14ac:dyDescent="0.4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3:17" x14ac:dyDescent="0.4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3:17" x14ac:dyDescent="0.4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3:17" x14ac:dyDescent="0.4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3:17" x14ac:dyDescent="0.4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3:17" x14ac:dyDescent="0.4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3:17" x14ac:dyDescent="0.4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3:17" x14ac:dyDescent="0.4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3:17" x14ac:dyDescent="0.4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7" x14ac:dyDescent="0.45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3:17" x14ac:dyDescent="0.4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3:17" x14ac:dyDescent="0.45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3:17" x14ac:dyDescent="0.45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3:17" x14ac:dyDescent="0.4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3:17" x14ac:dyDescent="0.4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3:17" x14ac:dyDescent="0.45"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3:17" x14ac:dyDescent="0.45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3:17" x14ac:dyDescent="0.45"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3:17" x14ac:dyDescent="0.45"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3:17" x14ac:dyDescent="0.45"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3:17" x14ac:dyDescent="0.45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3:17" x14ac:dyDescent="0.45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3:17" x14ac:dyDescent="0.45"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3:17" x14ac:dyDescent="0.45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3:17" x14ac:dyDescent="0.45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3:17" x14ac:dyDescent="0.45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3:17" x14ac:dyDescent="0.45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3:17" x14ac:dyDescent="0.45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3:17" x14ac:dyDescent="0.45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3:17" x14ac:dyDescent="0.45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3:17" x14ac:dyDescent="0.45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3:17" x14ac:dyDescent="0.45"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3:17" x14ac:dyDescent="0.45"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3:17" x14ac:dyDescent="0.45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3:17" x14ac:dyDescent="0.45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3:17" x14ac:dyDescent="0.45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3:17" x14ac:dyDescent="0.45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3:17" x14ac:dyDescent="0.45"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3:17" x14ac:dyDescent="0.45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3:17" x14ac:dyDescent="0.45"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3:17" x14ac:dyDescent="0.45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3:17" x14ac:dyDescent="0.45"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3:17" x14ac:dyDescent="0.45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3:17" x14ac:dyDescent="0.45"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3:17" x14ac:dyDescent="0.45"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3:17" x14ac:dyDescent="0.45"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3:17" x14ac:dyDescent="0.45"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3:17" x14ac:dyDescent="0.45"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3:17" x14ac:dyDescent="0.45"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3:17" x14ac:dyDescent="0.45"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3:17" x14ac:dyDescent="0.45"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3:17" x14ac:dyDescent="0.45"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3:17" x14ac:dyDescent="0.45"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3:17" x14ac:dyDescent="0.45"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3:17" x14ac:dyDescent="0.45"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3:17" x14ac:dyDescent="0.45"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3:17" x14ac:dyDescent="0.45"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3:17" x14ac:dyDescent="0.45"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3:17" x14ac:dyDescent="0.45"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3:17" x14ac:dyDescent="0.45"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3:17" x14ac:dyDescent="0.45"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3:17" x14ac:dyDescent="0.45"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3:17" x14ac:dyDescent="0.45"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3:17" x14ac:dyDescent="0.45"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3:17" x14ac:dyDescent="0.45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3:17" x14ac:dyDescent="0.45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3:17" x14ac:dyDescent="0.45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3:17" x14ac:dyDescent="0.45"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3:17" x14ac:dyDescent="0.45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3:17" x14ac:dyDescent="0.45"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3:17" x14ac:dyDescent="0.45"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3:17" x14ac:dyDescent="0.45"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3:17" x14ac:dyDescent="0.45"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3:17" x14ac:dyDescent="0.45"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3:17" x14ac:dyDescent="0.45"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3:17" x14ac:dyDescent="0.45"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3:17" x14ac:dyDescent="0.45"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3:17" x14ac:dyDescent="0.45"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3:17" x14ac:dyDescent="0.45"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3:17" x14ac:dyDescent="0.45"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3:17" x14ac:dyDescent="0.45"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3:17" x14ac:dyDescent="0.45"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3:17" x14ac:dyDescent="0.45"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3:17" x14ac:dyDescent="0.45"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3:17" x14ac:dyDescent="0.45"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3:17" x14ac:dyDescent="0.45"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3:17" x14ac:dyDescent="0.45"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3:17" x14ac:dyDescent="0.45"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3:17" x14ac:dyDescent="0.45"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3:17" x14ac:dyDescent="0.45"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3:17" x14ac:dyDescent="0.45"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3:17" x14ac:dyDescent="0.45"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3:17" x14ac:dyDescent="0.45"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3:17" x14ac:dyDescent="0.45"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3:17" x14ac:dyDescent="0.45"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3:17" x14ac:dyDescent="0.45"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3:17" x14ac:dyDescent="0.45"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3:17" x14ac:dyDescent="0.4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3:17" x14ac:dyDescent="0.45"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3:17" x14ac:dyDescent="0.45"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3:17" x14ac:dyDescent="0.45"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3:17" x14ac:dyDescent="0.45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3:17" x14ac:dyDescent="0.45"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3:17" x14ac:dyDescent="0.45"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3:17" x14ac:dyDescent="0.45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3:17" x14ac:dyDescent="0.45"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3:17" x14ac:dyDescent="0.45"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3:17" x14ac:dyDescent="0.45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3:17" x14ac:dyDescent="0.45"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3:17" x14ac:dyDescent="0.45"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3:17" x14ac:dyDescent="0.45"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3:17" x14ac:dyDescent="0.45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3:17" x14ac:dyDescent="0.45"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3:17" x14ac:dyDescent="0.45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3:17" x14ac:dyDescent="0.45"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3:17" x14ac:dyDescent="0.45"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3:17" x14ac:dyDescent="0.45"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3:17" x14ac:dyDescent="0.45"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3:17" x14ac:dyDescent="0.45"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3:17" x14ac:dyDescent="0.45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3:17" x14ac:dyDescent="0.45"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3:17" x14ac:dyDescent="0.45"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3:17" x14ac:dyDescent="0.45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3:17" x14ac:dyDescent="0.45"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3:17" x14ac:dyDescent="0.45"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3:17" x14ac:dyDescent="0.45"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3:17" x14ac:dyDescent="0.45"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3:17" x14ac:dyDescent="0.45"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3:17" x14ac:dyDescent="0.45"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3:17" x14ac:dyDescent="0.45"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3:17" x14ac:dyDescent="0.45"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3:17" x14ac:dyDescent="0.45"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3:17" x14ac:dyDescent="0.45"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3:17" x14ac:dyDescent="0.45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3:17" x14ac:dyDescent="0.45"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3:17" x14ac:dyDescent="0.45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3:17" x14ac:dyDescent="0.45"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3:17" x14ac:dyDescent="0.45"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3:17" x14ac:dyDescent="0.45"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0"/>
  <sheetViews>
    <sheetView rightToLeft="1" view="pageBreakPreview" zoomScale="85" zoomScaleNormal="85" zoomScaleSheetLayoutView="85" workbookViewId="0">
      <selection activeCell="S23" sqref="S23"/>
    </sheetView>
  </sheetViews>
  <sheetFormatPr defaultRowHeight="18.75" x14ac:dyDescent="0.45"/>
  <cols>
    <col min="1" max="1" width="24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30" x14ac:dyDescent="0.45">
      <c r="A6" s="13" t="s">
        <v>3</v>
      </c>
      <c r="C6" s="16" t="s">
        <v>65</v>
      </c>
      <c r="D6" s="16" t="s">
        <v>65</v>
      </c>
      <c r="E6" s="16" t="s">
        <v>65</v>
      </c>
      <c r="F6" s="16" t="s">
        <v>65</v>
      </c>
      <c r="G6" s="16" t="s">
        <v>65</v>
      </c>
      <c r="H6" s="16" t="s">
        <v>65</v>
      </c>
      <c r="I6" s="16" t="s">
        <v>65</v>
      </c>
      <c r="J6" s="16" t="s">
        <v>65</v>
      </c>
      <c r="K6" s="16" t="s">
        <v>65</v>
      </c>
      <c r="M6" s="16" t="s">
        <v>66</v>
      </c>
      <c r="N6" s="16" t="s">
        <v>66</v>
      </c>
      <c r="O6" s="16" t="s">
        <v>66</v>
      </c>
      <c r="P6" s="16" t="s">
        <v>66</v>
      </c>
      <c r="Q6" s="16" t="s">
        <v>66</v>
      </c>
      <c r="R6" s="16" t="s">
        <v>66</v>
      </c>
      <c r="S6" s="16" t="s">
        <v>66</v>
      </c>
      <c r="T6" s="16" t="s">
        <v>66</v>
      </c>
      <c r="U6" s="16" t="s">
        <v>66</v>
      </c>
    </row>
    <row r="7" spans="1:21" ht="30" x14ac:dyDescent="0.45">
      <c r="A7" s="16" t="s">
        <v>3</v>
      </c>
      <c r="C7" s="16" t="s">
        <v>95</v>
      </c>
      <c r="E7" s="16" t="s">
        <v>96</v>
      </c>
      <c r="G7" s="16" t="s">
        <v>97</v>
      </c>
      <c r="I7" s="16" t="s">
        <v>30</v>
      </c>
      <c r="K7" s="16" t="s">
        <v>98</v>
      </c>
      <c r="M7" s="16" t="s">
        <v>95</v>
      </c>
      <c r="O7" s="16" t="s">
        <v>96</v>
      </c>
      <c r="Q7" s="16" t="s">
        <v>97</v>
      </c>
      <c r="S7" s="16" t="s">
        <v>30</v>
      </c>
      <c r="U7" s="16" t="s">
        <v>98</v>
      </c>
    </row>
    <row r="8" spans="1:21" x14ac:dyDescent="0.45">
      <c r="A8" s="1" t="s">
        <v>16</v>
      </c>
      <c r="C8" s="5">
        <v>0</v>
      </c>
      <c r="D8" s="5"/>
      <c r="E8" s="5">
        <v>0</v>
      </c>
      <c r="F8" s="5"/>
      <c r="G8" s="5">
        <v>321458</v>
      </c>
      <c r="H8" s="5"/>
      <c r="I8" s="5">
        <v>321458</v>
      </c>
      <c r="K8" s="6">
        <v>0</v>
      </c>
      <c r="M8" s="5">
        <v>0</v>
      </c>
      <c r="N8" s="5"/>
      <c r="O8" s="5">
        <v>0</v>
      </c>
      <c r="P8" s="5"/>
      <c r="Q8" s="5">
        <v>321458</v>
      </c>
      <c r="R8" s="5"/>
      <c r="S8" s="5">
        <v>321458</v>
      </c>
      <c r="U8" s="6">
        <v>0</v>
      </c>
    </row>
    <row r="9" spans="1:21" x14ac:dyDescent="0.45">
      <c r="A9" s="1" t="s">
        <v>18</v>
      </c>
      <c r="C9" s="5">
        <v>0</v>
      </c>
      <c r="D9" s="5"/>
      <c r="E9" s="5">
        <v>0</v>
      </c>
      <c r="F9" s="5"/>
      <c r="G9" s="5">
        <v>2893250930</v>
      </c>
      <c r="H9" s="5"/>
      <c r="I9" s="5">
        <v>2893250930</v>
      </c>
      <c r="K9" s="6">
        <v>2.8400000000000002E-2</v>
      </c>
      <c r="M9" s="5">
        <v>0</v>
      </c>
      <c r="N9" s="5"/>
      <c r="O9" s="5">
        <v>0</v>
      </c>
      <c r="P9" s="5"/>
      <c r="Q9" s="5">
        <v>3033950458</v>
      </c>
      <c r="R9" s="5"/>
      <c r="S9" s="5">
        <v>3033950458</v>
      </c>
      <c r="U9" s="6">
        <v>4.4000000000000003E-3</v>
      </c>
    </row>
    <row r="10" spans="1:21" x14ac:dyDescent="0.45">
      <c r="A10" s="1" t="s">
        <v>19</v>
      </c>
      <c r="C10" s="5">
        <v>0</v>
      </c>
      <c r="D10" s="5"/>
      <c r="E10" s="5">
        <v>70963019081</v>
      </c>
      <c r="F10" s="5"/>
      <c r="G10" s="5">
        <v>6926527692</v>
      </c>
      <c r="H10" s="5"/>
      <c r="I10" s="5">
        <v>77889546773</v>
      </c>
      <c r="K10" s="6">
        <v>0.76480000000000004</v>
      </c>
      <c r="M10" s="5">
        <v>0</v>
      </c>
      <c r="N10" s="5"/>
      <c r="O10" s="5">
        <v>486416021171</v>
      </c>
      <c r="P10" s="5"/>
      <c r="Q10" s="5">
        <v>7153193376</v>
      </c>
      <c r="R10" s="5"/>
      <c r="S10" s="5">
        <v>493569214547</v>
      </c>
      <c r="U10" s="6">
        <v>0.71779999999999999</v>
      </c>
    </row>
    <row r="11" spans="1:21" x14ac:dyDescent="0.45">
      <c r="A11" s="1" t="s">
        <v>86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v>0</v>
      </c>
      <c r="K11" s="6">
        <v>0</v>
      </c>
      <c r="M11" s="5">
        <v>0</v>
      </c>
      <c r="N11" s="5"/>
      <c r="O11" s="5">
        <v>0</v>
      </c>
      <c r="P11" s="5"/>
      <c r="Q11" s="5">
        <v>-946331850</v>
      </c>
      <c r="R11" s="5"/>
      <c r="S11" s="5">
        <v>-946331850</v>
      </c>
      <c r="U11" s="6">
        <v>-1.4E-3</v>
      </c>
    </row>
    <row r="12" spans="1:21" x14ac:dyDescent="0.45">
      <c r="A12" s="1" t="s">
        <v>87</v>
      </c>
      <c r="C12" s="5">
        <v>0</v>
      </c>
      <c r="D12" s="5"/>
      <c r="E12" s="5">
        <v>0</v>
      </c>
      <c r="F12" s="5"/>
      <c r="G12" s="5">
        <v>0</v>
      </c>
      <c r="H12" s="5"/>
      <c r="I12" s="5">
        <v>0</v>
      </c>
      <c r="K12" s="6">
        <v>0</v>
      </c>
      <c r="M12" s="5">
        <v>0</v>
      </c>
      <c r="N12" s="5"/>
      <c r="O12" s="5">
        <v>0</v>
      </c>
      <c r="P12" s="5"/>
      <c r="Q12" s="5">
        <v>-1547376565</v>
      </c>
      <c r="R12" s="5"/>
      <c r="S12" s="5">
        <v>-1547376565</v>
      </c>
      <c r="U12" s="6">
        <v>-2.3E-3</v>
      </c>
    </row>
    <row r="13" spans="1:21" x14ac:dyDescent="0.45">
      <c r="A13" s="1" t="s">
        <v>88</v>
      </c>
      <c r="C13" s="5">
        <v>0</v>
      </c>
      <c r="D13" s="5"/>
      <c r="E13" s="5">
        <v>0</v>
      </c>
      <c r="F13" s="5"/>
      <c r="G13" s="5">
        <v>0</v>
      </c>
      <c r="H13" s="5"/>
      <c r="I13" s="5">
        <v>0</v>
      </c>
      <c r="K13" s="6">
        <v>0</v>
      </c>
      <c r="M13" s="5">
        <v>0</v>
      </c>
      <c r="N13" s="5"/>
      <c r="O13" s="5">
        <v>0</v>
      </c>
      <c r="P13" s="5"/>
      <c r="Q13" s="5">
        <v>21123721</v>
      </c>
      <c r="R13" s="5"/>
      <c r="S13" s="5">
        <v>21123721</v>
      </c>
      <c r="U13" s="6">
        <v>0</v>
      </c>
    </row>
    <row r="14" spans="1:21" x14ac:dyDescent="0.45">
      <c r="A14" s="1" t="s">
        <v>89</v>
      </c>
      <c r="C14" s="5">
        <v>0</v>
      </c>
      <c r="D14" s="5"/>
      <c r="E14" s="5">
        <v>0</v>
      </c>
      <c r="F14" s="5"/>
      <c r="G14" s="5">
        <v>0</v>
      </c>
      <c r="H14" s="5"/>
      <c r="I14" s="5">
        <v>0</v>
      </c>
      <c r="K14" s="6">
        <v>0</v>
      </c>
      <c r="M14" s="5">
        <v>0</v>
      </c>
      <c r="N14" s="5"/>
      <c r="O14" s="5">
        <v>0</v>
      </c>
      <c r="P14" s="5"/>
      <c r="Q14" s="5">
        <v>-1651207687</v>
      </c>
      <c r="R14" s="5"/>
      <c r="S14" s="5">
        <v>-1651207687</v>
      </c>
      <c r="U14" s="6">
        <v>-2.3999999999999998E-3</v>
      </c>
    </row>
    <row r="15" spans="1:21" x14ac:dyDescent="0.45">
      <c r="A15" s="1" t="s">
        <v>80</v>
      </c>
      <c r="C15" s="5">
        <v>0</v>
      </c>
      <c r="D15" s="5"/>
      <c r="E15" s="5">
        <v>0</v>
      </c>
      <c r="F15" s="5"/>
      <c r="G15" s="5">
        <v>0</v>
      </c>
      <c r="H15" s="5"/>
      <c r="I15" s="5">
        <v>0</v>
      </c>
      <c r="K15" s="6">
        <v>0</v>
      </c>
      <c r="M15" s="5">
        <v>2468026600</v>
      </c>
      <c r="N15" s="5"/>
      <c r="O15" s="5">
        <v>0</v>
      </c>
      <c r="P15" s="5"/>
      <c r="Q15" s="5">
        <v>-1779858659</v>
      </c>
      <c r="R15" s="5"/>
      <c r="S15" s="5">
        <v>688167941</v>
      </c>
      <c r="U15" s="6">
        <v>1E-3</v>
      </c>
    </row>
    <row r="16" spans="1:21" x14ac:dyDescent="0.45">
      <c r="A16" s="1" t="s">
        <v>90</v>
      </c>
      <c r="C16" s="5">
        <v>0</v>
      </c>
      <c r="D16" s="5"/>
      <c r="E16" s="5">
        <v>0</v>
      </c>
      <c r="F16" s="5"/>
      <c r="G16" s="5">
        <v>0</v>
      </c>
      <c r="H16" s="5"/>
      <c r="I16" s="5">
        <v>0</v>
      </c>
      <c r="K16" s="6">
        <v>0</v>
      </c>
      <c r="M16" s="5">
        <v>0</v>
      </c>
      <c r="N16" s="5"/>
      <c r="O16" s="5">
        <v>0</v>
      </c>
      <c r="P16" s="5"/>
      <c r="Q16" s="5">
        <v>525853421</v>
      </c>
      <c r="R16" s="5"/>
      <c r="S16" s="5">
        <v>525853421</v>
      </c>
      <c r="U16" s="6">
        <v>8.0000000000000004E-4</v>
      </c>
    </row>
    <row r="17" spans="1:21" x14ac:dyDescent="0.45">
      <c r="A17" s="1" t="s">
        <v>91</v>
      </c>
      <c r="C17" s="5">
        <v>0</v>
      </c>
      <c r="D17" s="5"/>
      <c r="E17" s="5">
        <v>0</v>
      </c>
      <c r="F17" s="5"/>
      <c r="G17" s="5">
        <v>0</v>
      </c>
      <c r="H17" s="5"/>
      <c r="I17" s="5">
        <v>0</v>
      </c>
      <c r="K17" s="6">
        <v>0</v>
      </c>
      <c r="M17" s="5">
        <v>0</v>
      </c>
      <c r="N17" s="5"/>
      <c r="O17" s="5">
        <v>0</v>
      </c>
      <c r="P17" s="5"/>
      <c r="Q17" s="5">
        <v>-3016148672</v>
      </c>
      <c r="R17" s="5"/>
      <c r="S17" s="5">
        <v>-3016148672</v>
      </c>
      <c r="U17" s="6">
        <v>-4.4000000000000003E-3</v>
      </c>
    </row>
    <row r="18" spans="1:21" x14ac:dyDescent="0.45">
      <c r="A18" s="1" t="s">
        <v>117</v>
      </c>
      <c r="C18" s="5">
        <v>0</v>
      </c>
      <c r="D18" s="5"/>
      <c r="E18" s="5">
        <v>0</v>
      </c>
      <c r="F18" s="5"/>
      <c r="G18" s="5">
        <v>0</v>
      </c>
      <c r="H18" s="5"/>
      <c r="I18" s="5">
        <v>0</v>
      </c>
      <c r="K18" s="6">
        <v>0</v>
      </c>
      <c r="M18" s="5">
        <f>'درآمد سود سهام'!I10</f>
        <v>234750</v>
      </c>
      <c r="N18" s="5"/>
      <c r="O18" s="5">
        <v>0</v>
      </c>
      <c r="P18" s="5"/>
      <c r="Q18" s="5">
        <v>0</v>
      </c>
      <c r="R18" s="5"/>
      <c r="S18" s="5">
        <v>234750</v>
      </c>
      <c r="U18" s="6">
        <v>0</v>
      </c>
    </row>
    <row r="19" spans="1:21" x14ac:dyDescent="0.45">
      <c r="A19" s="1" t="s">
        <v>78</v>
      </c>
      <c r="C19" s="5">
        <v>0</v>
      </c>
      <c r="D19" s="5"/>
      <c r="E19" s="5">
        <v>0</v>
      </c>
      <c r="F19" s="5"/>
      <c r="G19" s="5">
        <v>0</v>
      </c>
      <c r="H19" s="5"/>
      <c r="I19" s="5">
        <v>0</v>
      </c>
      <c r="K19" s="6">
        <v>0</v>
      </c>
      <c r="M19" s="5">
        <v>321300000</v>
      </c>
      <c r="N19" s="5"/>
      <c r="O19" s="5">
        <v>0</v>
      </c>
      <c r="P19" s="5"/>
      <c r="Q19" s="5">
        <v>-1059557800</v>
      </c>
      <c r="R19" s="5"/>
      <c r="S19" s="5">
        <v>-738257800</v>
      </c>
      <c r="U19" s="6">
        <v>-1.1000000000000001E-3</v>
      </c>
    </row>
    <row r="20" spans="1:21" x14ac:dyDescent="0.45">
      <c r="A20" s="1" t="s">
        <v>17</v>
      </c>
      <c r="C20" s="5">
        <v>0</v>
      </c>
      <c r="D20" s="5"/>
      <c r="E20" s="5">
        <v>766412550</v>
      </c>
      <c r="F20" s="5"/>
      <c r="G20" s="5">
        <v>0</v>
      </c>
      <c r="H20" s="5"/>
      <c r="I20" s="5">
        <v>766412550</v>
      </c>
      <c r="K20" s="6">
        <v>7.4999999999999997E-3</v>
      </c>
      <c r="M20" s="5">
        <v>0</v>
      </c>
      <c r="N20" s="5"/>
      <c r="O20" s="5">
        <v>-1929451050</v>
      </c>
      <c r="P20" s="5"/>
      <c r="Q20" s="5">
        <v>0</v>
      </c>
      <c r="R20" s="5"/>
      <c r="S20" s="5">
        <v>-1929451050</v>
      </c>
      <c r="U20" s="6">
        <v>-2.8E-3</v>
      </c>
    </row>
    <row r="21" spans="1:21" x14ac:dyDescent="0.45">
      <c r="A21" s="1" t="s">
        <v>15</v>
      </c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K21" s="6">
        <v>0</v>
      </c>
      <c r="M21" s="5">
        <v>0</v>
      </c>
      <c r="N21" s="5"/>
      <c r="O21" s="5">
        <v>0</v>
      </c>
      <c r="P21" s="5"/>
      <c r="Q21" s="5">
        <v>0</v>
      </c>
      <c r="R21" s="5"/>
      <c r="S21" s="5">
        <v>0</v>
      </c>
      <c r="U21" s="6">
        <v>0</v>
      </c>
    </row>
    <row r="22" spans="1:21" x14ac:dyDescent="0.45">
      <c r="A22" s="1" t="s">
        <v>16</v>
      </c>
      <c r="C22" s="5">
        <v>0</v>
      </c>
      <c r="D22" s="5"/>
      <c r="E22" s="5">
        <v>87110351</v>
      </c>
      <c r="F22" s="5"/>
      <c r="G22" s="5">
        <v>0</v>
      </c>
      <c r="H22" s="5"/>
      <c r="I22" s="5">
        <v>87110351</v>
      </c>
      <c r="K22" s="6">
        <v>8.9999999999999998E-4</v>
      </c>
      <c r="M22" s="5">
        <v>0</v>
      </c>
      <c r="N22" s="5"/>
      <c r="O22" s="5">
        <v>87110351</v>
      </c>
      <c r="P22" s="5"/>
      <c r="Q22" s="5">
        <v>0</v>
      </c>
      <c r="R22" s="5"/>
      <c r="S22" s="5">
        <v>87110351</v>
      </c>
      <c r="U22" s="6">
        <v>1E-4</v>
      </c>
    </row>
    <row r="23" spans="1:21" ht="19.5" thickBot="1" x14ac:dyDescent="0.5">
      <c r="C23" s="7">
        <f>SUM(C8:C22)</f>
        <v>0</v>
      </c>
      <c r="D23" s="5"/>
      <c r="E23" s="7">
        <f>SUM(E8:E22)</f>
        <v>71816541982</v>
      </c>
      <c r="F23" s="5"/>
      <c r="G23" s="7">
        <f>SUM(G8:G22)</f>
        <v>9820100080</v>
      </c>
      <c r="H23" s="5"/>
      <c r="I23" s="7">
        <f>SUM(I8:I22)</f>
        <v>81636642062</v>
      </c>
      <c r="K23" s="8">
        <f>SUM(K8:K22)</f>
        <v>0.80159999999999998</v>
      </c>
      <c r="M23" s="7">
        <f>SUM(M8:M22)</f>
        <v>2789561350</v>
      </c>
      <c r="N23" s="5"/>
      <c r="O23" s="7">
        <f>SUM(O8:O22)</f>
        <v>484573680472</v>
      </c>
      <c r="P23" s="5"/>
      <c r="Q23" s="7">
        <f>SUM(Q8:Q22)</f>
        <v>733961201</v>
      </c>
      <c r="R23" s="5"/>
      <c r="S23" s="7">
        <f>SUM(S8:S22)</f>
        <v>488097203023</v>
      </c>
      <c r="U23" s="8">
        <f>SUM(U8:U22)</f>
        <v>0.70970000000000011</v>
      </c>
    </row>
    <row r="24" spans="1:21" ht="19.5" thickTop="1" x14ac:dyDescent="0.45">
      <c r="M24" s="5"/>
      <c r="N24" s="5"/>
      <c r="O24" s="5"/>
      <c r="P24" s="5"/>
      <c r="Q24" s="5"/>
      <c r="R24" s="5"/>
      <c r="S24" s="5"/>
    </row>
    <row r="25" spans="1:21" x14ac:dyDescent="0.45">
      <c r="E25" s="10"/>
      <c r="G25" s="10"/>
      <c r="M25" s="5"/>
      <c r="N25" s="5"/>
      <c r="O25" s="5"/>
      <c r="P25" s="5"/>
      <c r="Q25" s="5"/>
      <c r="R25" s="5"/>
      <c r="S25" s="5"/>
    </row>
    <row r="26" spans="1:21" x14ac:dyDescent="0.45">
      <c r="M26" s="5"/>
      <c r="N26" s="5"/>
      <c r="O26" s="5"/>
      <c r="P26" s="5"/>
      <c r="Q26" s="5"/>
      <c r="R26" s="5"/>
      <c r="S26" s="5"/>
    </row>
    <row r="27" spans="1:21" x14ac:dyDescent="0.45">
      <c r="M27" s="5"/>
      <c r="N27" s="5"/>
      <c r="O27" s="5"/>
      <c r="P27" s="5"/>
      <c r="Q27" s="5"/>
      <c r="R27" s="5"/>
      <c r="S27" s="5"/>
    </row>
    <row r="28" spans="1:21" x14ac:dyDescent="0.45">
      <c r="M28" s="5"/>
      <c r="N28" s="5"/>
      <c r="O28" s="5"/>
      <c r="P28" s="5"/>
      <c r="Q28" s="5"/>
      <c r="R28" s="5"/>
      <c r="S28" s="5"/>
    </row>
    <row r="29" spans="1:21" x14ac:dyDescent="0.45">
      <c r="M29" s="5"/>
      <c r="N29" s="5"/>
      <c r="O29" s="5"/>
      <c r="P29" s="5"/>
      <c r="Q29" s="5"/>
      <c r="R29" s="5"/>
      <c r="S29" s="5"/>
    </row>
    <row r="30" spans="1:21" x14ac:dyDescent="0.45">
      <c r="M30" s="5"/>
      <c r="N30" s="5"/>
      <c r="O30" s="5"/>
      <c r="P30" s="5"/>
      <c r="Q30" s="5"/>
      <c r="R30" s="5"/>
      <c r="S30" s="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Normal="100" zoomScaleSheetLayoutView="100" workbookViewId="0">
      <selection activeCell="O9" sqref="O9"/>
    </sheetView>
  </sheetViews>
  <sheetFormatPr defaultRowHeight="18.75" x14ac:dyDescent="0.45"/>
  <cols>
    <col min="1" max="1" width="29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45">
      <c r="A3" s="13" t="s">
        <v>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45">
      <c r="A6" s="13" t="s">
        <v>67</v>
      </c>
      <c r="C6" s="16" t="s">
        <v>65</v>
      </c>
      <c r="D6" s="16" t="s">
        <v>65</v>
      </c>
      <c r="E6" s="16" t="s">
        <v>65</v>
      </c>
      <c r="F6" s="16" t="s">
        <v>65</v>
      </c>
      <c r="G6" s="16" t="s">
        <v>65</v>
      </c>
      <c r="H6" s="16" t="s">
        <v>65</v>
      </c>
      <c r="I6" s="16" t="s">
        <v>65</v>
      </c>
      <c r="K6" s="16" t="s">
        <v>66</v>
      </c>
      <c r="L6" s="16" t="s">
        <v>66</v>
      </c>
      <c r="M6" s="16" t="s">
        <v>66</v>
      </c>
      <c r="N6" s="16" t="s">
        <v>66</v>
      </c>
      <c r="O6" s="16" t="s">
        <v>66</v>
      </c>
      <c r="P6" s="16" t="s">
        <v>66</v>
      </c>
      <c r="Q6" s="16" t="s">
        <v>66</v>
      </c>
    </row>
    <row r="7" spans="1:17" ht="30" x14ac:dyDescent="0.45">
      <c r="A7" s="16" t="s">
        <v>67</v>
      </c>
      <c r="C7" s="16" t="s">
        <v>99</v>
      </c>
      <c r="E7" s="16" t="s">
        <v>96</v>
      </c>
      <c r="G7" s="16" t="s">
        <v>97</v>
      </c>
      <c r="I7" s="16" t="s">
        <v>100</v>
      </c>
      <c r="K7" s="16" t="s">
        <v>99</v>
      </c>
      <c r="M7" s="16" t="s">
        <v>96</v>
      </c>
      <c r="O7" s="16" t="s">
        <v>97</v>
      </c>
      <c r="Q7" s="16" t="s">
        <v>100</v>
      </c>
    </row>
    <row r="8" spans="1:17" x14ac:dyDescent="0.45">
      <c r="A8" s="1" t="s">
        <v>84</v>
      </c>
      <c r="C8" s="5">
        <v>0</v>
      </c>
      <c r="D8" s="5"/>
      <c r="E8" s="5">
        <v>12305193957</v>
      </c>
      <c r="F8" s="5"/>
      <c r="G8" s="5">
        <v>7590158586</v>
      </c>
      <c r="H8" s="5"/>
      <c r="I8" s="5">
        <v>19895352543</v>
      </c>
      <c r="J8" s="5"/>
      <c r="K8" s="5">
        <v>0</v>
      </c>
      <c r="L8" s="5"/>
      <c r="M8" s="5">
        <v>111266036128</v>
      </c>
      <c r="N8" s="5"/>
      <c r="O8" s="5">
        <v>7596451877</v>
      </c>
      <c r="P8" s="5"/>
      <c r="Q8" s="5">
        <v>118862488005</v>
      </c>
    </row>
    <row r="9" spans="1:17" x14ac:dyDescent="0.45">
      <c r="A9" s="1" t="s">
        <v>92</v>
      </c>
      <c r="C9" s="5">
        <v>0</v>
      </c>
      <c r="D9" s="5"/>
      <c r="E9" s="5">
        <v>0</v>
      </c>
      <c r="F9" s="5"/>
      <c r="G9" s="5">
        <v>0</v>
      </c>
      <c r="H9" s="5"/>
      <c r="I9" s="5">
        <v>0</v>
      </c>
      <c r="J9" s="5"/>
      <c r="K9" s="5">
        <v>0</v>
      </c>
      <c r="L9" s="5"/>
      <c r="M9" s="5">
        <v>0</v>
      </c>
      <c r="N9" s="5"/>
      <c r="O9" s="19">
        <v>1052249186</v>
      </c>
      <c r="P9" s="5"/>
      <c r="Q9" s="5">
        <v>32828538966</v>
      </c>
    </row>
    <row r="10" spans="1:17" x14ac:dyDescent="0.45">
      <c r="A10" s="1" t="s">
        <v>93</v>
      </c>
      <c r="C10" s="5">
        <v>0</v>
      </c>
      <c r="D10" s="5"/>
      <c r="E10" s="5">
        <v>0</v>
      </c>
      <c r="F10" s="5"/>
      <c r="G10" s="5">
        <v>0</v>
      </c>
      <c r="H10" s="5"/>
      <c r="I10" s="5">
        <v>0</v>
      </c>
      <c r="J10" s="5"/>
      <c r="K10" s="5">
        <v>0</v>
      </c>
      <c r="L10" s="5"/>
      <c r="M10" s="5">
        <v>0</v>
      </c>
      <c r="N10" s="5"/>
      <c r="O10" s="19">
        <v>165322033</v>
      </c>
      <c r="P10" s="5"/>
      <c r="Q10" s="5">
        <v>29944408102</v>
      </c>
    </row>
    <row r="11" spans="1:17" x14ac:dyDescent="0.45">
      <c r="A11" s="1" t="s">
        <v>94</v>
      </c>
      <c r="C11" s="5">
        <v>0</v>
      </c>
      <c r="D11" s="5"/>
      <c r="E11" s="5">
        <v>0</v>
      </c>
      <c r="F11" s="5"/>
      <c r="G11" s="5">
        <v>0</v>
      </c>
      <c r="H11" s="5"/>
      <c r="I11" s="5">
        <v>0</v>
      </c>
      <c r="J11" s="5"/>
      <c r="K11" s="5">
        <v>0</v>
      </c>
      <c r="L11" s="5"/>
      <c r="M11" s="5">
        <v>0</v>
      </c>
      <c r="N11" s="5"/>
      <c r="O11" s="19">
        <v>954546957</v>
      </c>
      <c r="P11" s="5"/>
      <c r="Q11" s="5">
        <v>16556999</v>
      </c>
    </row>
    <row r="12" spans="1:17" x14ac:dyDescent="0.45">
      <c r="A12" s="1" t="s">
        <v>23</v>
      </c>
      <c r="C12" s="5">
        <v>1175392872</v>
      </c>
      <c r="D12" s="5"/>
      <c r="E12" s="5">
        <v>0</v>
      </c>
      <c r="F12" s="5"/>
      <c r="G12" s="5">
        <v>0</v>
      </c>
      <c r="H12" s="5"/>
      <c r="I12" s="5">
        <v>1175392872</v>
      </c>
      <c r="J12" s="5"/>
      <c r="K12" s="5">
        <v>9785263847</v>
      </c>
      <c r="L12" s="5"/>
      <c r="M12" s="5">
        <v>2793223636</v>
      </c>
      <c r="N12" s="5"/>
      <c r="O12" s="19">
        <v>0</v>
      </c>
      <c r="P12" s="5"/>
      <c r="Q12" s="5">
        <v>12578487483</v>
      </c>
    </row>
    <row r="13" spans="1:17" ht="19.5" thickBot="1" x14ac:dyDescent="0.5">
      <c r="C13" s="7">
        <f>SUM(C8:C12)</f>
        <v>1175392872</v>
      </c>
      <c r="D13" s="5"/>
      <c r="E13" s="7">
        <f>SUM(E8:E12)</f>
        <v>12305193957</v>
      </c>
      <c r="F13" s="5"/>
      <c r="G13" s="7">
        <f>SUM(G8:G12)</f>
        <v>7590158586</v>
      </c>
      <c r="H13" s="5"/>
      <c r="I13" s="7">
        <f>SUM(I8:I12)</f>
        <v>21070745415</v>
      </c>
      <c r="J13" s="5"/>
      <c r="K13" s="7">
        <f>SUM(K8:K12)</f>
        <v>9785263847</v>
      </c>
      <c r="L13" s="5"/>
      <c r="M13" s="7">
        <f>SUM(M8:M12)</f>
        <v>114059259764</v>
      </c>
      <c r="N13" s="5"/>
      <c r="O13" s="20">
        <f>SUM(O8:O12)</f>
        <v>9768570053</v>
      </c>
      <c r="P13" s="5"/>
      <c r="Q13" s="7">
        <f>SUM(Q8:Q12)</f>
        <v>194230479555</v>
      </c>
    </row>
    <row r="14" spans="1:17" ht="19.5" thickTop="1" x14ac:dyDescent="0.45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9"/>
      <c r="P14" s="5"/>
      <c r="Q14" s="5"/>
    </row>
    <row r="15" spans="1:17" x14ac:dyDescent="0.4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2023-03-26T10:21:54Z</dcterms:created>
  <dcterms:modified xsi:type="dcterms:W3CDTF">2023-03-28T10:42:24Z</dcterms:modified>
</cp:coreProperties>
</file>