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کیمیا زرین کاردان\گزارش افشا پرتفو\"/>
    </mc:Choice>
  </mc:AlternateContent>
  <xr:revisionPtr revIDLastSave="0" documentId="13_ncr:1_{AFDF056F-8FE5-4ACB-B2AE-7A026FF04FF2}" xr6:coauthVersionLast="47" xr6:coauthVersionMax="47" xr10:uidLastSave="{00000000-0000-0000-0000-000000000000}"/>
  <bookViews>
    <workbookView xWindow="-120" yWindow="-120" windowWidth="24240" windowHeight="13140" tabRatio="888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calcPr calcId="191029"/>
</workbook>
</file>

<file path=xl/calcChain.xml><?xml version="1.0" encoding="utf-8"?>
<calcChain xmlns="http://schemas.openxmlformats.org/spreadsheetml/2006/main">
  <c r="K24" i="13" l="1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8" i="13"/>
  <c r="G24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8" i="13"/>
  <c r="G9" i="13"/>
  <c r="G10" i="13"/>
  <c r="Q14" i="9"/>
  <c r="M14" i="9"/>
  <c r="G13" i="1" l="1"/>
  <c r="E13" i="1"/>
  <c r="E14" i="1" s="1"/>
  <c r="U13" i="1"/>
  <c r="U14" i="1" s="1"/>
  <c r="W13" i="1"/>
  <c r="E10" i="14"/>
  <c r="C10" i="14"/>
  <c r="G10" i="15"/>
  <c r="E10" i="15"/>
  <c r="C10" i="15"/>
  <c r="I24" i="13"/>
  <c r="E24" i="13"/>
  <c r="C10" i="12"/>
  <c r="E10" i="12"/>
  <c r="G10" i="12"/>
  <c r="I10" i="12"/>
  <c r="K10" i="12"/>
  <c r="M10" i="12"/>
  <c r="O10" i="12"/>
  <c r="Q10" i="12"/>
  <c r="K14" i="11"/>
  <c r="U14" i="11"/>
  <c r="E14" i="11"/>
  <c r="G14" i="11"/>
  <c r="I14" i="11"/>
  <c r="O14" i="11"/>
  <c r="M14" i="11"/>
  <c r="Q14" i="11"/>
  <c r="S14" i="11"/>
  <c r="C14" i="11"/>
  <c r="C12" i="10"/>
  <c r="E12" i="10"/>
  <c r="I12" i="10"/>
  <c r="G12" i="10"/>
  <c r="K12" i="10"/>
  <c r="M12" i="10"/>
  <c r="O12" i="10"/>
  <c r="Q12" i="10"/>
  <c r="C15" i="9"/>
  <c r="E15" i="9"/>
  <c r="G15" i="9"/>
  <c r="I15" i="9"/>
  <c r="K15" i="9"/>
  <c r="M15" i="9"/>
  <c r="O15" i="9"/>
  <c r="Q15" i="9"/>
  <c r="G25" i="7"/>
  <c r="I25" i="7"/>
  <c r="K25" i="7"/>
  <c r="M25" i="7"/>
  <c r="O25" i="7"/>
  <c r="Q25" i="7"/>
  <c r="S23" i="6"/>
  <c r="K23" i="6"/>
  <c r="M23" i="6"/>
  <c r="O23" i="6"/>
  <c r="Q23" i="6"/>
  <c r="Y14" i="1"/>
  <c r="C14" i="1"/>
  <c r="G14" i="1"/>
  <c r="I14" i="1"/>
  <c r="O14" i="1"/>
  <c r="M14" i="1"/>
  <c r="Q14" i="1"/>
  <c r="S14" i="1"/>
  <c r="W14" i="1"/>
</calcChain>
</file>

<file path=xl/sharedStrings.xml><?xml version="1.0" encoding="utf-8"?>
<sst xmlns="http://schemas.openxmlformats.org/spreadsheetml/2006/main" count="469" uniqueCount="107">
  <si>
    <t>صندوق قابل معامله كيميا زرين كاردان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</si>
  <si>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</si>
  <si>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</si>
  <si>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</si>
  <si>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</si>
  <si>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</si>
  <si>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</si>
  <si>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</si>
  <si>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</si>
  <si>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</si>
  <si>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</si>
  <si>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</si>
  <si>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</si>
  <si>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</si>
  <si>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</si>
  <si>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</si>
  <si>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بیمه اتکایی تهران رواک50%تادیه</t>
  </si>
  <si>
    <t>پالایش نفت تبریز</t>
  </si>
  <si>
    <t>تمام سکه طرح جدید0211ملت</t>
  </si>
  <si>
    <t>تمام سکه طرح جدید0312 رفاه</t>
  </si>
  <si>
    <t>نرخ موثر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</si>
  <si>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</si>
  <si>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</si>
  <si>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</si>
  <si>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</si>
  <si>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</si>
  <si>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</si>
  <si>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</si>
  <si>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1399/02/08</t>
  </si>
  <si>
    <t>1404/02/07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</si>
  <si>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</si>
  <si>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</si>
  <si>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</si>
  <si>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</si>
  <si>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</si>
  <si>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</si>
  <si>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</si>
  <si>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</si>
  <si>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</si>
  <si>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مرزداران</t>
  </si>
  <si>
    <t>205-850-6667725-1</t>
  </si>
  <si>
    <t>سپرده کوتاه مدت</t>
  </si>
  <si>
    <t>1401/08/28</t>
  </si>
  <si>
    <t>بانک تجارت آفریقا</t>
  </si>
  <si>
    <t>98031693</t>
  </si>
  <si>
    <t>بانک تجارت مطهری- مهرداد</t>
  </si>
  <si>
    <t>279928865</t>
  </si>
  <si>
    <t>بانک سامان سی تیر</t>
  </si>
  <si>
    <t>849-810-1627461-1</t>
  </si>
  <si>
    <t>849-40-1627461-1</t>
  </si>
  <si>
    <t>حساب جاری</t>
  </si>
  <si>
    <t>بانک سامان ملاصدرا</t>
  </si>
  <si>
    <t>829-810-1627461-1</t>
  </si>
  <si>
    <t>بانک صادرات فردوسی</t>
  </si>
  <si>
    <t>0217334621006</t>
  </si>
  <si>
    <t>موسسه اعتباری ملل شیراز جنوبی</t>
  </si>
  <si>
    <t>0515-10-277-000000223</t>
  </si>
  <si>
    <t>0515-60-332-000000265</t>
  </si>
  <si>
    <t>سپرده بلند مدت</t>
  </si>
  <si>
    <t>0515-60-332-000000291</t>
  </si>
  <si>
    <t>بانک پاسارگاد ارمغان</t>
  </si>
  <si>
    <t>279-8100-15168673-1</t>
  </si>
  <si>
    <t>279-9012-15168673-3</t>
  </si>
  <si>
    <t>279-9012-15168673-2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</si>
  <si>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</si>
  <si>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</si>
  <si>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</si>
  <si>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</si>
  <si>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</si>
  <si>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</si>
  <si>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</si>
  <si>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</si>
  <si>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</si>
  <si>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</si>
  <si>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</si>
  <si>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</si>
  <si>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</si>
  <si>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</si>
  <si>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</si>
  <si>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</si>
  <si>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</si>
  <si>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</si>
  <si>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</si>
  <si>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سلف تمام سکه 001 مرکزی</t>
  </si>
  <si>
    <t>سود و زیان ناشی از فروش</t>
  </si>
  <si>
    <t>سرمایه گذاری پارس آریان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</si>
  <si>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</si>
  <si>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</si>
  <si>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</si>
  <si>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</si>
  <si>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</si>
  <si>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</si>
  <si>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</si>
  <si>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</si>
  <si>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</si>
  <si>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</si>
  <si>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205-283-6667725-1</t>
  </si>
  <si>
    <t>205-283-6667725-2</t>
  </si>
  <si>
    <t>0515-60-332-000000204</t>
  </si>
  <si>
    <t>279-9012-15168673-1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</si>
  <si>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</si>
  <si>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</si>
  <si>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</si>
  <si>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</si>
  <si>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</si>
  <si>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</si>
  <si>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15-80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</si>
</sst>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11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  <font>
      <sz val="9"/>
      <name val="Tahoma"/>
      <family val="2"/>
      <charset val="178"/>
    </font>
    <font>
      <b/>
      <sz val="14"/>
      <color rgb="FF000000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/>
    <xf numFmtId="164" fontId="1" fillId="0" borderId="2" xfId="0" applyNumberFormat="1" applyFont="1" applyBorder="1"/>
    <xf numFmtId="10" fontId="1" fillId="0" borderId="0" xfId="0" applyNumberFormat="1" applyFont="1"/>
    <xf numFmtId="10" fontId="1" fillId="0" borderId="2" xfId="0" applyNumberFormat="1" applyFont="1" applyBorder="1"/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right" vertical="center"/>
    </xf>
    <xf numFmtId="3" fontId="8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5"/>
  <sheetViews>
    <sheetView rightToLeft="1" tabSelected="1" view="pageBreakPreview" topLeftCell="A2" zoomScale="85" zoomScaleNormal="85" zoomScaleSheetLayoutView="85" workbookViewId="0">
      <selection activeCell="E19" sqref="E19"/>
    </sheetView>
  </sheetViews>
  <sheetFormatPr defaultRowHeight="18.75" x14ac:dyDescent="0.45"/>
  <cols>
    <col min="1" max="1" width="24.85546875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7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13.28515625" style="1" bestFit="1" customWidth="1"/>
    <col min="16" max="16" width="1" style="1" customWidth="1"/>
    <col min="17" max="17" width="9.28515625" style="1" bestFit="1" customWidth="1"/>
    <col min="18" max="18" width="1" style="1" customWidth="1"/>
    <col min="19" max="19" width="12.28515625" style="1" bestFit="1" customWidth="1"/>
    <col min="20" max="20" width="1" style="1" customWidth="1"/>
    <col min="21" max="21" width="17" style="1" bestFit="1" customWidth="1"/>
    <col min="22" max="22" width="1" style="1" customWidth="1"/>
    <col min="23" max="23" width="21.28515625" style="1" bestFit="1" customWidth="1"/>
    <col min="24" max="24" width="1" style="1" customWidth="1"/>
    <col min="25" max="25" width="34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6.25" x14ac:dyDescent="0.6">
      <c r="A6" s="17" t="s">
        <v>3</v>
      </c>
      <c r="B6" s="6"/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H6" s="6"/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P6" s="6"/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6.25" x14ac:dyDescent="0.6">
      <c r="A7" s="17" t="s">
        <v>3</v>
      </c>
      <c r="B7" s="6"/>
      <c r="C7" s="17" t="s">
        <v>7</v>
      </c>
      <c r="D7" s="6"/>
      <c r="E7" s="17" t="s">
        <v>8</v>
      </c>
      <c r="F7" s="6"/>
      <c r="G7" s="17" t="s">
        <v>9</v>
      </c>
      <c r="H7" s="6"/>
      <c r="I7" s="18" t="s">
        <v>10</v>
      </c>
      <c r="J7" s="18" t="s">
        <v>10</v>
      </c>
      <c r="K7" s="18" t="s">
        <v>10</v>
      </c>
      <c r="L7" s="6"/>
      <c r="M7" s="18" t="s">
        <v>11</v>
      </c>
      <c r="N7" s="18" t="s">
        <v>11</v>
      </c>
      <c r="O7" s="18" t="s">
        <v>11</v>
      </c>
      <c r="P7" s="6"/>
      <c r="Q7" s="17" t="s">
        <v>7</v>
      </c>
      <c r="R7" s="6"/>
      <c r="S7" s="17" t="s">
        <v>12</v>
      </c>
      <c r="T7" s="6"/>
      <c r="U7" s="17" t="s">
        <v>8</v>
      </c>
      <c r="V7" s="6"/>
      <c r="W7" s="17" t="s">
        <v>9</v>
      </c>
      <c r="X7" s="6"/>
      <c r="Y7" s="17" t="s">
        <v>13</v>
      </c>
    </row>
    <row r="8" spans="1:25" ht="26.25" x14ac:dyDescent="0.6">
      <c r="A8" s="18" t="s">
        <v>3</v>
      </c>
      <c r="B8" s="6"/>
      <c r="C8" s="18" t="s">
        <v>7</v>
      </c>
      <c r="D8" s="6"/>
      <c r="E8" s="18" t="s">
        <v>8</v>
      </c>
      <c r="F8" s="6"/>
      <c r="G8" s="18" t="s">
        <v>9</v>
      </c>
      <c r="H8" s="6"/>
      <c r="I8" s="18" t="s">
        <v>7</v>
      </c>
      <c r="J8" s="6"/>
      <c r="K8" s="18" t="s">
        <v>8</v>
      </c>
      <c r="L8" s="6"/>
      <c r="M8" s="18" t="s">
        <v>7</v>
      </c>
      <c r="N8" s="6"/>
      <c r="O8" s="18" t="s">
        <v>14</v>
      </c>
      <c r="P8" s="6"/>
      <c r="Q8" s="18" t="s">
        <v>7</v>
      </c>
      <c r="R8" s="6"/>
      <c r="S8" s="18" t="s">
        <v>12</v>
      </c>
      <c r="T8" s="6"/>
      <c r="U8" s="18" t="s">
        <v>8</v>
      </c>
      <c r="V8" s="6"/>
      <c r="W8" s="18" t="s">
        <v>9</v>
      </c>
      <c r="X8" s="6"/>
      <c r="Y8" s="18" t="s">
        <v>13</v>
      </c>
    </row>
    <row r="9" spans="1:25" x14ac:dyDescent="0.45">
      <c r="A9" s="1" t="s">
        <v>15</v>
      </c>
      <c r="C9" s="7">
        <v>38137</v>
      </c>
      <c r="D9" s="7"/>
      <c r="E9" s="7">
        <v>26720135</v>
      </c>
      <c r="F9" s="7"/>
      <c r="G9" s="7">
        <v>26537059.395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38137</v>
      </c>
      <c r="R9" s="7"/>
      <c r="S9" s="7">
        <v>700</v>
      </c>
      <c r="T9" s="7"/>
      <c r="U9" s="7">
        <v>26720135</v>
      </c>
      <c r="V9" s="7"/>
      <c r="W9" s="7">
        <v>26537059.395</v>
      </c>
      <c r="Y9" s="10">
        <v>0</v>
      </c>
    </row>
    <row r="10" spans="1:25" x14ac:dyDescent="0.45">
      <c r="A10" s="1" t="s">
        <v>16</v>
      </c>
      <c r="C10" s="7">
        <v>108053</v>
      </c>
      <c r="D10" s="7"/>
      <c r="E10" s="7">
        <v>54075554</v>
      </c>
      <c r="F10" s="7"/>
      <c r="G10" s="7">
        <v>53705042.325000003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108053</v>
      </c>
      <c r="R10" s="7"/>
      <c r="S10" s="7">
        <v>500</v>
      </c>
      <c r="T10" s="7"/>
      <c r="U10" s="7">
        <v>54075554</v>
      </c>
      <c r="V10" s="7"/>
      <c r="W10" s="7">
        <v>53705042.325000003</v>
      </c>
      <c r="Y10" s="10">
        <v>0</v>
      </c>
    </row>
    <row r="11" spans="1:25" x14ac:dyDescent="0.45">
      <c r="A11" s="1" t="s">
        <v>17</v>
      </c>
      <c r="C11" s="7">
        <v>300000</v>
      </c>
      <c r="D11" s="7"/>
      <c r="E11" s="7">
        <v>4190409325</v>
      </c>
      <c r="F11" s="7"/>
      <c r="G11" s="7">
        <v>5135262300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300000</v>
      </c>
      <c r="R11" s="7"/>
      <c r="S11" s="7">
        <v>13850</v>
      </c>
      <c r="T11" s="7"/>
      <c r="U11" s="7">
        <v>4190409325</v>
      </c>
      <c r="V11" s="7"/>
      <c r="W11" s="7">
        <v>4130277750</v>
      </c>
      <c r="Y11" s="10">
        <v>2E-3</v>
      </c>
    </row>
    <row r="12" spans="1:25" x14ac:dyDescent="0.45">
      <c r="A12" s="1" t="s">
        <v>18</v>
      </c>
      <c r="C12" s="7">
        <v>2400</v>
      </c>
      <c r="D12" s="7"/>
      <c r="E12" s="7">
        <v>4222070998</v>
      </c>
      <c r="F12" s="7"/>
      <c r="G12" s="7">
        <v>4938565467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2400</v>
      </c>
      <c r="R12" s="7"/>
      <c r="S12" s="7">
        <v>2824623</v>
      </c>
      <c r="T12" s="7"/>
      <c r="U12" s="7">
        <v>4222070998</v>
      </c>
      <c r="V12" s="7"/>
      <c r="W12" s="7">
        <v>6770621331</v>
      </c>
      <c r="Y12" s="10">
        <v>3.3E-3</v>
      </c>
    </row>
    <row r="13" spans="1:25" x14ac:dyDescent="0.45">
      <c r="A13" s="1" t="s">
        <v>19</v>
      </c>
      <c r="C13" s="7">
        <v>366500</v>
      </c>
      <c r="D13" s="7"/>
      <c r="E13" s="7">
        <f>619331179139-26</f>
        <v>619331179113</v>
      </c>
      <c r="F13" s="7"/>
      <c r="G13" s="7">
        <f>754160101523.125-27</f>
        <v>754160101496.125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373100</v>
      </c>
      <c r="R13" s="7"/>
      <c r="S13" s="7">
        <v>2824623</v>
      </c>
      <c r="T13" s="7"/>
      <c r="U13" s="7">
        <f>637096505658-26</f>
        <v>637096505632</v>
      </c>
      <c r="V13" s="7"/>
      <c r="W13" s="7">
        <f>1052549507748.38-27</f>
        <v>1052549507721.38</v>
      </c>
      <c r="Y13" s="10">
        <v>0.51419999999999999</v>
      </c>
    </row>
    <row r="14" spans="1:25" ht="19.5" thickBot="1" x14ac:dyDescent="0.5">
      <c r="C14" s="9">
        <f>SUM(C9:C13)</f>
        <v>815090</v>
      </c>
      <c r="E14" s="9">
        <f>SUM(E9:E13)</f>
        <v>627824455125</v>
      </c>
      <c r="G14" s="9">
        <f>SUM(G9:G13)</f>
        <v>764314171364.84497</v>
      </c>
      <c r="I14" s="9">
        <f>SUM(I9:I13)</f>
        <v>0</v>
      </c>
      <c r="K14" s="9">
        <v>0</v>
      </c>
      <c r="M14" s="9">
        <f>SUM(M9:M13)</f>
        <v>0</v>
      </c>
      <c r="O14" s="9">
        <f>SUM(O9:O13)</f>
        <v>0</v>
      </c>
      <c r="Q14" s="9">
        <f>SUM(Q9:Q13)</f>
        <v>821690</v>
      </c>
      <c r="S14" s="9">
        <f>SUM(S9:S13)</f>
        <v>5664296</v>
      </c>
      <c r="U14" s="9">
        <f>SUM(U9:U13)</f>
        <v>645589781644</v>
      </c>
      <c r="W14" s="9">
        <f>SUM(W9:W13)</f>
        <v>1063530648904.1</v>
      </c>
      <c r="Y14" s="11">
        <f>SUM(Y9:Y13)</f>
        <v>0.51949999999999996</v>
      </c>
    </row>
    <row r="15" spans="1:25" ht="19.5" thickTop="1" x14ac:dyDescent="0.45">
      <c r="E15" s="3"/>
      <c r="G15" s="3"/>
      <c r="I15" s="3"/>
      <c r="U15" s="3"/>
      <c r="W15" s="3"/>
    </row>
    <row r="16" spans="1:25" x14ac:dyDescent="0.45">
      <c r="E16" s="3"/>
      <c r="G16" s="3"/>
      <c r="I16" s="3"/>
      <c r="U16" s="3"/>
      <c r="W16" s="3"/>
    </row>
    <row r="17" spans="3:23" x14ac:dyDescent="0.45">
      <c r="G17" s="3"/>
      <c r="W17" s="3"/>
    </row>
    <row r="18" spans="3:23" x14ac:dyDescent="0.45">
      <c r="W18" s="3"/>
    </row>
    <row r="25" spans="3:23" x14ac:dyDescent="0.45">
      <c r="C25" s="7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13"/>
  <sheetViews>
    <sheetView rightToLeft="1" view="pageBreakPreview" zoomScale="115" zoomScaleNormal="100" zoomScaleSheetLayoutView="115" workbookViewId="0">
      <selection activeCell="G15" sqref="G15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8" ht="30" x14ac:dyDescent="0.45">
      <c r="A2" s="16" t="s">
        <v>0</v>
      </c>
      <c r="B2" s="16"/>
      <c r="C2" s="16"/>
      <c r="D2" s="16"/>
      <c r="E2" s="16"/>
    </row>
    <row r="3" spans="1:8" ht="30" x14ac:dyDescent="0.45">
      <c r="A3" s="16" t="s">
        <v>70</v>
      </c>
      <c r="B3" s="16"/>
      <c r="C3" s="16"/>
      <c r="D3" s="16"/>
      <c r="E3" s="16"/>
    </row>
    <row r="4" spans="1:8" ht="30" x14ac:dyDescent="0.45">
      <c r="A4" s="16" t="s">
        <v>2</v>
      </c>
      <c r="B4" s="16"/>
      <c r="C4" s="16"/>
      <c r="D4" s="16"/>
      <c r="E4" s="16"/>
    </row>
    <row r="6" spans="1:8" ht="26.25" x14ac:dyDescent="0.6">
      <c r="A6" s="5" t="s">
        <v>100</v>
      </c>
      <c r="B6" s="6"/>
      <c r="C6" s="18" t="s">
        <v>72</v>
      </c>
      <c r="D6" s="6"/>
      <c r="E6" s="18" t="s">
        <v>6</v>
      </c>
      <c r="F6" s="6"/>
      <c r="G6" s="6"/>
      <c r="H6" s="6"/>
    </row>
    <row r="7" spans="1:8" x14ac:dyDescent="0.45">
      <c r="A7" s="1" t="s">
        <v>100</v>
      </c>
      <c r="C7" s="7">
        <v>0</v>
      </c>
      <c r="D7" s="7"/>
      <c r="E7" s="7">
        <v>144554430</v>
      </c>
    </row>
    <row r="8" spans="1:8" x14ac:dyDescent="0.45">
      <c r="A8" s="1" t="s">
        <v>101</v>
      </c>
      <c r="C8" s="7">
        <v>215</v>
      </c>
      <c r="D8" s="7"/>
      <c r="E8" s="7">
        <v>5643034</v>
      </c>
    </row>
    <row r="9" spans="1:8" x14ac:dyDescent="0.45">
      <c r="A9" s="1" t="s">
        <v>102</v>
      </c>
      <c r="C9" s="7">
        <v>0</v>
      </c>
      <c r="D9" s="7"/>
      <c r="E9" s="7">
        <v>11953383</v>
      </c>
    </row>
    <row r="10" spans="1:8" ht="21.75" thickBot="1" x14ac:dyDescent="0.6">
      <c r="A10" s="2" t="s">
        <v>79</v>
      </c>
      <c r="C10" s="14">
        <f>SUM(C7:C9)</f>
        <v>215</v>
      </c>
      <c r="D10" s="7"/>
      <c r="E10" s="14">
        <f>SUM(E7:E9)</f>
        <v>162150847</v>
      </c>
    </row>
    <row r="11" spans="1:8" ht="19.5" thickTop="1" x14ac:dyDescent="0.45">
      <c r="C11" s="7"/>
      <c r="D11" s="7"/>
      <c r="E11" s="7"/>
    </row>
    <row r="12" spans="1:8" x14ac:dyDescent="0.45">
      <c r="C12" s="7"/>
      <c r="D12" s="7"/>
      <c r="E12" s="7"/>
    </row>
    <row r="13" spans="1:8" x14ac:dyDescent="0.45">
      <c r="C13" s="7"/>
      <c r="D13" s="7"/>
      <c r="E13" s="7"/>
    </row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100" zoomScaleSheetLayoutView="115" workbookViewId="0">
      <selection activeCell="A17" sqref="A17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6" t="s">
        <v>0</v>
      </c>
      <c r="B2" s="16"/>
      <c r="C2" s="16"/>
      <c r="D2" s="16"/>
      <c r="E2" s="16"/>
      <c r="F2" s="16"/>
      <c r="G2" s="16"/>
    </row>
    <row r="3" spans="1:7" ht="30" x14ac:dyDescent="0.45">
      <c r="A3" s="16" t="s">
        <v>70</v>
      </c>
      <c r="B3" s="16"/>
      <c r="C3" s="16"/>
      <c r="D3" s="16"/>
      <c r="E3" s="16"/>
      <c r="F3" s="16"/>
      <c r="G3" s="16"/>
    </row>
    <row r="4" spans="1:7" ht="30" x14ac:dyDescent="0.45">
      <c r="A4" s="16" t="s">
        <v>2</v>
      </c>
      <c r="B4" s="16"/>
      <c r="C4" s="16"/>
      <c r="D4" s="16"/>
      <c r="E4" s="16"/>
      <c r="F4" s="16"/>
      <c r="G4" s="16"/>
    </row>
    <row r="6" spans="1:7" ht="30" x14ac:dyDescent="0.45">
      <c r="A6" s="21" t="s">
        <v>74</v>
      </c>
      <c r="C6" s="21" t="s">
        <v>36</v>
      </c>
      <c r="E6" s="21" t="s">
        <v>89</v>
      </c>
      <c r="G6" s="21" t="s">
        <v>13</v>
      </c>
    </row>
    <row r="7" spans="1:7" x14ac:dyDescent="0.45">
      <c r="A7" s="1" t="s">
        <v>103</v>
      </c>
      <c r="C7" s="7">
        <v>281451151020</v>
      </c>
      <c r="E7" s="12">
        <v>0.76549999999999996</v>
      </c>
      <c r="F7" s="4"/>
      <c r="G7" s="12">
        <v>0.13750000000000001</v>
      </c>
    </row>
    <row r="8" spans="1:7" x14ac:dyDescent="0.45">
      <c r="A8" s="1" t="s">
        <v>104</v>
      </c>
      <c r="C8" s="7">
        <v>84339766582</v>
      </c>
      <c r="E8" s="12">
        <v>0.22939999999999999</v>
      </c>
      <c r="F8" s="4"/>
      <c r="G8" s="12">
        <v>4.1200000000000001E-2</v>
      </c>
    </row>
    <row r="9" spans="1:7" x14ac:dyDescent="0.45">
      <c r="A9" s="1" t="s">
        <v>105</v>
      </c>
      <c r="C9" s="7">
        <v>1867687048</v>
      </c>
      <c r="E9" s="12">
        <v>5.1000000000000004E-3</v>
      </c>
      <c r="F9" s="4"/>
      <c r="G9" s="12">
        <v>8.9999999999999998E-4</v>
      </c>
    </row>
    <row r="10" spans="1:7" ht="19.5" thickBot="1" x14ac:dyDescent="0.5">
      <c r="C10" s="14">
        <f>SUM(C7:C9)</f>
        <v>367658604650</v>
      </c>
      <c r="E10" s="13">
        <f>SUM(E7:E9)</f>
        <v>0.99999999999999989</v>
      </c>
      <c r="F10" s="4"/>
      <c r="G10" s="13">
        <f>SUM(G7:G9)</f>
        <v>0.17960000000000004</v>
      </c>
    </row>
    <row r="11" spans="1:7" ht="19.5" thickTop="1" x14ac:dyDescent="0.4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16"/>
  <sheetViews>
    <sheetView rightToLeft="1" view="pageBreakPreview" zoomScale="70" zoomScaleNormal="100" zoomScaleSheetLayoutView="70" workbookViewId="0">
      <selection activeCell="M23" sqref="M23"/>
    </sheetView>
  </sheetViews>
  <sheetFormatPr defaultRowHeight="18.75" x14ac:dyDescent="0.45"/>
  <cols>
    <col min="1" max="1" width="19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8" style="1" bestFit="1" customWidth="1"/>
    <col min="12" max="12" width="1" style="1" customWidth="1"/>
    <col min="13" max="13" width="16.710937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6.710937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6.7109375" style="1" bestFit="1" customWidth="1"/>
    <col min="22" max="22" width="1" style="1" customWidth="1"/>
    <col min="23" max="23" width="13.140625" style="1" bestFit="1" customWidth="1"/>
    <col min="24" max="24" width="1" style="1" customWidth="1"/>
    <col min="25" max="25" width="8" style="1" bestFit="1" customWidth="1"/>
    <col min="26" max="26" width="1" style="1" customWidth="1"/>
    <col min="27" max="27" width="21.140625" style="1" bestFit="1" customWidth="1"/>
    <col min="28" max="28" width="1" style="1" customWidth="1"/>
    <col min="29" max="29" width="16.7109375" style="1" bestFit="1" customWidth="1"/>
    <col min="30" max="30" width="1" style="1" customWidth="1"/>
    <col min="31" max="31" width="21.140625" style="1" bestFit="1" customWidth="1"/>
    <col min="32" max="32" width="1" style="1" customWidth="1"/>
    <col min="33" max="33" width="34.28515625" style="1" bestFit="1" customWidth="1"/>
    <col min="34" max="34" width="1" style="1" customWidth="1"/>
    <col min="35" max="35" width="9.140625" style="1" customWidth="1"/>
    <col min="36" max="16384" width="9.140625" style="1"/>
  </cols>
  <sheetData>
    <row r="2" spans="1:33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33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3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6" spans="1:33" ht="26.25" x14ac:dyDescent="0.45">
      <c r="A6" s="20" t="s">
        <v>21</v>
      </c>
      <c r="B6" s="20" t="s">
        <v>21</v>
      </c>
      <c r="C6" s="20" t="s">
        <v>21</v>
      </c>
      <c r="D6" s="20" t="s">
        <v>21</v>
      </c>
      <c r="E6" s="20" t="s">
        <v>21</v>
      </c>
      <c r="F6" s="20" t="s">
        <v>21</v>
      </c>
      <c r="G6" s="20" t="s">
        <v>21</v>
      </c>
      <c r="H6" s="20" t="s">
        <v>21</v>
      </c>
      <c r="I6" s="20" t="s">
        <v>21</v>
      </c>
      <c r="K6" s="20" t="s">
        <v>4</v>
      </c>
      <c r="L6" s="20" t="s">
        <v>4</v>
      </c>
      <c r="M6" s="20" t="s">
        <v>4</v>
      </c>
      <c r="N6" s="20" t="s">
        <v>4</v>
      </c>
      <c r="O6" s="20" t="s">
        <v>4</v>
      </c>
      <c r="Q6" s="20" t="s">
        <v>5</v>
      </c>
      <c r="R6" s="20" t="s">
        <v>5</v>
      </c>
      <c r="S6" s="20" t="s">
        <v>5</v>
      </c>
      <c r="T6" s="20" t="s">
        <v>5</v>
      </c>
      <c r="U6" s="20" t="s">
        <v>5</v>
      </c>
      <c r="V6" s="20" t="s">
        <v>5</v>
      </c>
      <c r="W6" s="20" t="s">
        <v>5</v>
      </c>
      <c r="Y6" s="20" t="s">
        <v>6</v>
      </c>
      <c r="Z6" s="20" t="s">
        <v>6</v>
      </c>
      <c r="AA6" s="20" t="s">
        <v>6</v>
      </c>
      <c r="AB6" s="20" t="s">
        <v>6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</row>
    <row r="7" spans="1:33" ht="26.25" x14ac:dyDescent="0.45">
      <c r="A7" s="22" t="s">
        <v>22</v>
      </c>
      <c r="C7" s="22" t="s">
        <v>23</v>
      </c>
      <c r="E7" s="22" t="s">
        <v>24</v>
      </c>
      <c r="G7" s="22" t="s">
        <v>25</v>
      </c>
      <c r="I7" s="22" t="s">
        <v>20</v>
      </c>
      <c r="K7" s="22" t="s">
        <v>7</v>
      </c>
      <c r="M7" s="22" t="s">
        <v>8</v>
      </c>
      <c r="O7" s="22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22" t="s">
        <v>7</v>
      </c>
      <c r="AA7" s="22" t="s">
        <v>26</v>
      </c>
      <c r="AC7" s="22" t="s">
        <v>8</v>
      </c>
      <c r="AE7" s="22" t="s">
        <v>9</v>
      </c>
      <c r="AG7" s="22" t="s">
        <v>13</v>
      </c>
    </row>
    <row r="8" spans="1:33" ht="26.25" x14ac:dyDescent="0.45">
      <c r="A8" s="20" t="s">
        <v>22</v>
      </c>
      <c r="C8" s="20" t="s">
        <v>23</v>
      </c>
      <c r="E8" s="20" t="s">
        <v>24</v>
      </c>
      <c r="G8" s="20" t="s">
        <v>25</v>
      </c>
      <c r="I8" s="20" t="s">
        <v>20</v>
      </c>
      <c r="K8" s="20" t="s">
        <v>7</v>
      </c>
      <c r="M8" s="20" t="s">
        <v>8</v>
      </c>
      <c r="O8" s="20" t="s">
        <v>9</v>
      </c>
      <c r="Q8" s="20" t="s">
        <v>7</v>
      </c>
      <c r="S8" s="20" t="s">
        <v>8</v>
      </c>
      <c r="U8" s="20" t="s">
        <v>7</v>
      </c>
      <c r="W8" s="20" t="s">
        <v>14</v>
      </c>
      <c r="Y8" s="20" t="s">
        <v>7</v>
      </c>
      <c r="AA8" s="20" t="s">
        <v>26</v>
      </c>
      <c r="AC8" s="20" t="s">
        <v>8</v>
      </c>
      <c r="AE8" s="20" t="s">
        <v>9</v>
      </c>
      <c r="AG8" s="20" t="s">
        <v>13</v>
      </c>
    </row>
    <row r="9" spans="1:33" x14ac:dyDescent="0.45">
      <c r="A9" s="1" t="s">
        <v>27</v>
      </c>
      <c r="C9" s="1" t="s">
        <v>28</v>
      </c>
      <c r="E9" s="1" t="s">
        <v>29</v>
      </c>
      <c r="G9" s="7">
        <v>18</v>
      </c>
      <c r="H9" s="7"/>
      <c r="I9" s="7">
        <v>18</v>
      </c>
      <c r="J9" s="7"/>
      <c r="K9" s="7">
        <v>82900</v>
      </c>
      <c r="L9" s="7"/>
      <c r="M9" s="7">
        <v>79362945909</v>
      </c>
      <c r="N9" s="7"/>
      <c r="O9" s="7">
        <v>82195371388</v>
      </c>
      <c r="P9" s="7"/>
      <c r="Q9" s="7">
        <v>0</v>
      </c>
      <c r="R9" s="7"/>
      <c r="S9" s="7">
        <v>0</v>
      </c>
      <c r="T9" s="7"/>
      <c r="U9" s="7">
        <v>0</v>
      </c>
      <c r="V9" s="7"/>
      <c r="W9" s="7">
        <v>0</v>
      </c>
      <c r="X9" s="7"/>
      <c r="Y9" s="7">
        <v>82900</v>
      </c>
      <c r="Z9" s="7"/>
      <c r="AA9" s="7">
        <v>1010000</v>
      </c>
      <c r="AB9" s="7"/>
      <c r="AC9" s="7">
        <v>79362945909</v>
      </c>
      <c r="AD9" s="7"/>
      <c r="AE9" s="7">
        <v>83713824118</v>
      </c>
      <c r="AG9" s="10">
        <v>4.0899999999999999E-2</v>
      </c>
    </row>
    <row r="10" spans="1:33" x14ac:dyDescent="0.45">
      <c r="M10" s="8"/>
      <c r="AC10" s="1" t="s">
        <v>106</v>
      </c>
      <c r="AE10" s="1">
        <v>1552</v>
      </c>
    </row>
    <row r="11" spans="1:33" x14ac:dyDescent="0.45">
      <c r="AE11" s="1">
        <v>1580</v>
      </c>
    </row>
    <row r="13" spans="1:33" x14ac:dyDescent="0.45">
      <c r="AE13" s="3"/>
    </row>
    <row r="14" spans="1:33" x14ac:dyDescent="0.45">
      <c r="AE14" s="3"/>
    </row>
    <row r="15" spans="1:33" x14ac:dyDescent="0.45">
      <c r="AE15" s="3"/>
    </row>
    <row r="16" spans="1:33" x14ac:dyDescent="0.45">
      <c r="AE16" s="3"/>
    </row>
  </sheetData>
  <mergeCells count="26"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  <mergeCell ref="A4:AG4"/>
    <mergeCell ref="A3:AG3"/>
    <mergeCell ref="A2:AG2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</mergeCells>
  <pageMargins left="0.7" right="0.7" top="0.75" bottom="0.75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4"/>
  <sheetViews>
    <sheetView rightToLeft="1" view="pageBreakPreview" zoomScaleNormal="100" zoomScaleSheetLayoutView="100" workbookViewId="0">
      <selection activeCell="O12" sqref="O12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6.25" x14ac:dyDescent="0.6">
      <c r="A6" s="22" t="s">
        <v>31</v>
      </c>
      <c r="B6" s="6"/>
      <c r="C6" s="20" t="s">
        <v>32</v>
      </c>
      <c r="D6" s="20" t="s">
        <v>32</v>
      </c>
      <c r="E6" s="20" t="s">
        <v>32</v>
      </c>
      <c r="F6" s="20" t="s">
        <v>32</v>
      </c>
      <c r="G6" s="20" t="s">
        <v>32</v>
      </c>
      <c r="H6" s="20" t="s">
        <v>32</v>
      </c>
      <c r="I6" s="20" t="s">
        <v>32</v>
      </c>
      <c r="J6" s="6"/>
      <c r="K6" s="20" t="s">
        <v>4</v>
      </c>
      <c r="L6" s="6"/>
      <c r="M6" s="20" t="s">
        <v>5</v>
      </c>
      <c r="N6" s="20" t="s">
        <v>5</v>
      </c>
      <c r="O6" s="20" t="s">
        <v>5</v>
      </c>
      <c r="P6" s="6"/>
      <c r="Q6" s="20" t="s">
        <v>6</v>
      </c>
      <c r="R6" s="20" t="s">
        <v>6</v>
      </c>
      <c r="S6" s="20" t="s">
        <v>6</v>
      </c>
    </row>
    <row r="7" spans="1:19" ht="26.25" x14ac:dyDescent="0.6">
      <c r="A7" s="20" t="s">
        <v>31</v>
      </c>
      <c r="B7" s="6"/>
      <c r="C7" s="20" t="s">
        <v>33</v>
      </c>
      <c r="D7" s="6"/>
      <c r="E7" s="20" t="s">
        <v>34</v>
      </c>
      <c r="F7" s="6"/>
      <c r="G7" s="20" t="s">
        <v>35</v>
      </c>
      <c r="H7" s="6"/>
      <c r="I7" s="20" t="s">
        <v>25</v>
      </c>
      <c r="J7" s="6"/>
      <c r="K7" s="20" t="s">
        <v>36</v>
      </c>
      <c r="L7" s="6"/>
      <c r="M7" s="20" t="s">
        <v>37</v>
      </c>
      <c r="N7" s="6"/>
      <c r="O7" s="20" t="s">
        <v>38</v>
      </c>
      <c r="P7" s="6"/>
      <c r="Q7" s="20" t="s">
        <v>36</v>
      </c>
      <c r="R7" s="6"/>
      <c r="S7" s="20" t="s">
        <v>30</v>
      </c>
    </row>
    <row r="8" spans="1:19" x14ac:dyDescent="0.45">
      <c r="A8" s="1" t="s">
        <v>39</v>
      </c>
      <c r="C8" s="1" t="s">
        <v>40</v>
      </c>
      <c r="E8" s="1" t="s">
        <v>41</v>
      </c>
      <c r="G8" s="1" t="s">
        <v>42</v>
      </c>
      <c r="I8" s="7">
        <v>10</v>
      </c>
      <c r="J8" s="7"/>
      <c r="K8" s="7">
        <v>12015784</v>
      </c>
      <c r="L8" s="7"/>
      <c r="M8" s="7">
        <v>69243</v>
      </c>
      <c r="N8" s="7"/>
      <c r="O8" s="7">
        <v>527719</v>
      </c>
      <c r="P8" s="7"/>
      <c r="Q8" s="7">
        <v>11557308</v>
      </c>
      <c r="S8" s="12">
        <v>0</v>
      </c>
    </row>
    <row r="9" spans="1:19" x14ac:dyDescent="0.45">
      <c r="A9" s="1" t="s">
        <v>43</v>
      </c>
      <c r="C9" s="1" t="s">
        <v>44</v>
      </c>
      <c r="E9" s="1" t="s">
        <v>41</v>
      </c>
      <c r="G9" s="1" t="s">
        <v>42</v>
      </c>
      <c r="I9" s="7">
        <v>10</v>
      </c>
      <c r="J9" s="7"/>
      <c r="K9" s="7">
        <v>463763767</v>
      </c>
      <c r="L9" s="7"/>
      <c r="M9" s="7">
        <v>2538870</v>
      </c>
      <c r="N9" s="7"/>
      <c r="O9" s="7">
        <v>420000</v>
      </c>
      <c r="P9" s="7"/>
      <c r="Q9" s="7">
        <v>465882637</v>
      </c>
      <c r="S9" s="12">
        <v>2.0000000000000001E-4</v>
      </c>
    </row>
    <row r="10" spans="1:19" x14ac:dyDescent="0.45">
      <c r="A10" s="1" t="s">
        <v>45</v>
      </c>
      <c r="C10" s="1" t="s">
        <v>46</v>
      </c>
      <c r="E10" s="1" t="s">
        <v>41</v>
      </c>
      <c r="G10" s="1" t="s">
        <v>42</v>
      </c>
      <c r="I10" s="7">
        <v>0</v>
      </c>
      <c r="J10" s="7"/>
      <c r="K10" s="7">
        <v>9774488961</v>
      </c>
      <c r="L10" s="7"/>
      <c r="M10" s="7">
        <v>561560465693</v>
      </c>
      <c r="N10" s="7"/>
      <c r="O10" s="7">
        <v>207585596512</v>
      </c>
      <c r="P10" s="7"/>
      <c r="Q10" s="7">
        <v>363749358142</v>
      </c>
      <c r="S10" s="12">
        <v>0.1777</v>
      </c>
    </row>
    <row r="11" spans="1:19" x14ac:dyDescent="0.45">
      <c r="A11" s="1" t="s">
        <v>47</v>
      </c>
      <c r="C11" s="1" t="s">
        <v>48</v>
      </c>
      <c r="E11" s="1" t="s">
        <v>41</v>
      </c>
      <c r="G11" s="1" t="s">
        <v>42</v>
      </c>
      <c r="I11" s="7">
        <v>0</v>
      </c>
      <c r="J11" s="7"/>
      <c r="K11" s="7">
        <v>308294</v>
      </c>
      <c r="L11" s="7"/>
      <c r="M11" s="7">
        <v>234750</v>
      </c>
      <c r="N11" s="7"/>
      <c r="O11" s="7">
        <v>543044</v>
      </c>
      <c r="P11" s="7"/>
      <c r="Q11" s="7">
        <v>0</v>
      </c>
      <c r="S11" s="12">
        <v>0</v>
      </c>
    </row>
    <row r="12" spans="1:19" x14ac:dyDescent="0.45">
      <c r="A12" s="1" t="s">
        <v>47</v>
      </c>
      <c r="C12" s="1" t="s">
        <v>49</v>
      </c>
      <c r="E12" s="1" t="s">
        <v>50</v>
      </c>
      <c r="G12" s="1" t="s">
        <v>42</v>
      </c>
      <c r="I12" s="7">
        <v>0</v>
      </c>
      <c r="J12" s="7"/>
      <c r="K12" s="7">
        <v>50000000</v>
      </c>
      <c r="L12" s="7"/>
      <c r="M12" s="7">
        <v>543044</v>
      </c>
      <c r="N12" s="7"/>
      <c r="O12" s="7">
        <v>840000</v>
      </c>
      <c r="P12" s="7"/>
      <c r="Q12" s="7">
        <v>49703044</v>
      </c>
      <c r="S12" s="12">
        <v>0</v>
      </c>
    </row>
    <row r="13" spans="1:19" x14ac:dyDescent="0.45">
      <c r="A13" s="1" t="s">
        <v>51</v>
      </c>
      <c r="C13" s="1" t="s">
        <v>52</v>
      </c>
      <c r="E13" s="1" t="s">
        <v>41</v>
      </c>
      <c r="G13" s="1" t="s">
        <v>42</v>
      </c>
      <c r="I13" s="7">
        <v>8</v>
      </c>
      <c r="J13" s="7"/>
      <c r="K13" s="7">
        <v>162245</v>
      </c>
      <c r="L13" s="7"/>
      <c r="M13" s="7">
        <v>0</v>
      </c>
      <c r="N13" s="7"/>
      <c r="O13" s="7">
        <v>0</v>
      </c>
      <c r="P13" s="7"/>
      <c r="Q13" s="7">
        <v>162245</v>
      </c>
      <c r="S13" s="12">
        <v>0</v>
      </c>
    </row>
    <row r="14" spans="1:19" x14ac:dyDescent="0.45">
      <c r="A14" s="1" t="s">
        <v>53</v>
      </c>
      <c r="C14" s="1" t="s">
        <v>54</v>
      </c>
      <c r="E14" s="1" t="s">
        <v>41</v>
      </c>
      <c r="G14" s="1" t="s">
        <v>42</v>
      </c>
      <c r="I14" s="7">
        <v>10</v>
      </c>
      <c r="J14" s="7"/>
      <c r="K14" s="7">
        <v>905457</v>
      </c>
      <c r="L14" s="7"/>
      <c r="M14" s="7">
        <v>7442</v>
      </c>
      <c r="N14" s="7"/>
      <c r="O14" s="7">
        <v>420000</v>
      </c>
      <c r="P14" s="7"/>
      <c r="Q14" s="7">
        <v>492899</v>
      </c>
      <c r="S14" s="12">
        <v>0</v>
      </c>
    </row>
    <row r="15" spans="1:19" x14ac:dyDescent="0.45">
      <c r="A15" s="1" t="s">
        <v>55</v>
      </c>
      <c r="C15" s="1" t="s">
        <v>56</v>
      </c>
      <c r="E15" s="1" t="s">
        <v>41</v>
      </c>
      <c r="G15" s="1" t="s">
        <v>42</v>
      </c>
      <c r="I15" s="7">
        <v>0</v>
      </c>
      <c r="J15" s="7"/>
      <c r="K15" s="7">
        <v>833480524</v>
      </c>
      <c r="L15" s="7"/>
      <c r="M15" s="7">
        <v>507954278</v>
      </c>
      <c r="N15" s="7"/>
      <c r="O15" s="7">
        <v>823584600</v>
      </c>
      <c r="P15" s="7"/>
      <c r="Q15" s="7">
        <v>517850202</v>
      </c>
      <c r="S15" s="12">
        <v>2.9999999999999997E-4</v>
      </c>
    </row>
    <row r="16" spans="1:19" x14ac:dyDescent="0.45">
      <c r="A16" s="1" t="s">
        <v>55</v>
      </c>
      <c r="C16" s="1" t="s">
        <v>57</v>
      </c>
      <c r="E16" s="1" t="s">
        <v>58</v>
      </c>
      <c r="G16" s="1" t="s">
        <v>42</v>
      </c>
      <c r="I16" s="7">
        <v>23</v>
      </c>
      <c r="J16" s="7"/>
      <c r="K16" s="7">
        <v>17000000000</v>
      </c>
      <c r="L16" s="7"/>
      <c r="M16" s="7">
        <v>0</v>
      </c>
      <c r="N16" s="7"/>
      <c r="O16" s="7">
        <v>0</v>
      </c>
      <c r="P16" s="7"/>
      <c r="Q16" s="7">
        <v>17000000000</v>
      </c>
      <c r="S16" s="12">
        <v>8.3000000000000001E-3</v>
      </c>
    </row>
    <row r="17" spans="1:19" x14ac:dyDescent="0.45">
      <c r="A17" s="1" t="s">
        <v>55</v>
      </c>
      <c r="C17" s="1" t="s">
        <v>59</v>
      </c>
      <c r="E17" s="1" t="s">
        <v>58</v>
      </c>
      <c r="G17" s="1" t="s">
        <v>42</v>
      </c>
      <c r="I17" s="7">
        <v>23</v>
      </c>
      <c r="J17" s="7"/>
      <c r="K17" s="7">
        <v>5000000000</v>
      </c>
      <c r="L17" s="7"/>
      <c r="M17" s="7">
        <v>0</v>
      </c>
      <c r="N17" s="7"/>
      <c r="O17" s="7">
        <v>0</v>
      </c>
      <c r="P17" s="7"/>
      <c r="Q17" s="7">
        <v>5000000000</v>
      </c>
      <c r="S17" s="12">
        <v>2.3999999999999998E-3</v>
      </c>
    </row>
    <row r="18" spans="1:19" x14ac:dyDescent="0.45">
      <c r="A18" s="1" t="s">
        <v>60</v>
      </c>
      <c r="C18" s="1" t="s">
        <v>61</v>
      </c>
      <c r="E18" s="1" t="s">
        <v>41</v>
      </c>
      <c r="G18" s="1" t="s">
        <v>42</v>
      </c>
      <c r="I18" s="7">
        <v>0</v>
      </c>
      <c r="J18" s="7"/>
      <c r="K18" s="7">
        <v>8890301</v>
      </c>
      <c r="L18" s="7"/>
      <c r="M18" s="7">
        <v>1308912790</v>
      </c>
      <c r="N18" s="7"/>
      <c r="O18" s="7">
        <v>420000</v>
      </c>
      <c r="P18" s="7"/>
      <c r="Q18" s="7">
        <v>1317383091</v>
      </c>
      <c r="S18" s="12">
        <v>5.9999999999999995E-4</v>
      </c>
    </row>
    <row r="19" spans="1:19" x14ac:dyDescent="0.45">
      <c r="A19" s="1" t="s">
        <v>60</v>
      </c>
      <c r="C19" s="1" t="s">
        <v>62</v>
      </c>
      <c r="E19" s="1" t="s">
        <v>58</v>
      </c>
      <c r="G19" s="1" t="s">
        <v>42</v>
      </c>
      <c r="I19" s="7">
        <v>23</v>
      </c>
      <c r="J19" s="7"/>
      <c r="K19" s="7">
        <v>17910000000</v>
      </c>
      <c r="L19" s="7"/>
      <c r="M19" s="7">
        <v>0</v>
      </c>
      <c r="N19" s="7"/>
      <c r="O19" s="7">
        <v>0</v>
      </c>
      <c r="P19" s="7"/>
      <c r="Q19" s="7">
        <v>17910000000</v>
      </c>
      <c r="S19" s="12">
        <v>8.6999999999999994E-3</v>
      </c>
    </row>
    <row r="20" spans="1:19" x14ac:dyDescent="0.45">
      <c r="A20" s="1" t="s">
        <v>60</v>
      </c>
      <c r="C20" s="1" t="s">
        <v>63</v>
      </c>
      <c r="E20" s="1" t="s">
        <v>58</v>
      </c>
      <c r="G20" s="1" t="s">
        <v>42</v>
      </c>
      <c r="I20" s="7">
        <v>23</v>
      </c>
      <c r="J20" s="7"/>
      <c r="K20" s="7">
        <v>51327000000</v>
      </c>
      <c r="L20" s="7"/>
      <c r="M20" s="7">
        <v>0</v>
      </c>
      <c r="N20" s="7"/>
      <c r="O20" s="7">
        <v>0</v>
      </c>
      <c r="P20" s="7"/>
      <c r="Q20" s="7">
        <v>51327000000</v>
      </c>
      <c r="S20" s="12">
        <v>2.5100000000000001E-2</v>
      </c>
    </row>
    <row r="21" spans="1:19" x14ac:dyDescent="0.45">
      <c r="A21" s="1" t="s">
        <v>64</v>
      </c>
      <c r="C21" s="1" t="s">
        <v>65</v>
      </c>
      <c r="E21" s="1" t="s">
        <v>41</v>
      </c>
      <c r="G21" s="1" t="s">
        <v>66</v>
      </c>
      <c r="I21" s="7">
        <v>0</v>
      </c>
      <c r="J21" s="7"/>
      <c r="K21" s="7">
        <v>10000</v>
      </c>
      <c r="L21" s="7"/>
      <c r="M21" s="7">
        <v>0</v>
      </c>
      <c r="N21" s="7"/>
      <c r="O21" s="7">
        <v>0</v>
      </c>
      <c r="P21" s="7"/>
      <c r="Q21" s="7">
        <v>10000</v>
      </c>
      <c r="S21" s="12">
        <v>0</v>
      </c>
    </row>
    <row r="22" spans="1:19" x14ac:dyDescent="0.45">
      <c r="A22" s="1" t="s">
        <v>67</v>
      </c>
      <c r="C22" s="1" t="s">
        <v>68</v>
      </c>
      <c r="E22" s="1" t="s">
        <v>41</v>
      </c>
      <c r="G22" s="1" t="s">
        <v>69</v>
      </c>
      <c r="I22" s="7">
        <v>0</v>
      </c>
      <c r="J22" s="7"/>
      <c r="K22" s="7">
        <v>0</v>
      </c>
      <c r="L22" s="7"/>
      <c r="M22" s="7">
        <v>10000000</v>
      </c>
      <c r="N22" s="7"/>
      <c r="O22" s="7">
        <v>110000</v>
      </c>
      <c r="P22" s="7"/>
      <c r="Q22" s="7">
        <v>9890000</v>
      </c>
      <c r="S22" s="12">
        <v>0</v>
      </c>
    </row>
    <row r="23" spans="1:19" ht="19.5" thickBot="1" x14ac:dyDescent="0.5">
      <c r="K23" s="9">
        <f>SUM(K8:K22)</f>
        <v>102381025333</v>
      </c>
      <c r="M23" s="9">
        <f>SUM(M8:M22)</f>
        <v>563390726110</v>
      </c>
      <c r="O23" s="9">
        <f>SUM(O8:O22)</f>
        <v>208412461875</v>
      </c>
      <c r="Q23" s="9">
        <f>SUM(Q8:Q22)</f>
        <v>457359289568</v>
      </c>
      <c r="S23" s="13">
        <f>SUM(S8:S22)</f>
        <v>0.2233</v>
      </c>
    </row>
    <row r="24" spans="1:19" ht="19.5" thickTop="1" x14ac:dyDescent="0.45">
      <c r="M24" s="8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29"/>
  <sheetViews>
    <sheetView rightToLeft="1" view="pageBreakPreview" zoomScaleNormal="100" zoomScaleSheetLayoutView="100" workbookViewId="0">
      <selection activeCell="G40" sqref="G40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0.28515625" style="1" bestFit="1" customWidth="1"/>
    <col min="6" max="6" width="1" style="1" customWidth="1"/>
    <col min="7" max="7" width="14.425781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13.8554687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70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6.25" x14ac:dyDescent="0.6">
      <c r="A6" s="20" t="s">
        <v>71</v>
      </c>
      <c r="B6" s="20" t="s">
        <v>71</v>
      </c>
      <c r="C6" s="20" t="s">
        <v>71</v>
      </c>
      <c r="D6" s="20" t="s">
        <v>71</v>
      </c>
      <c r="E6" s="20" t="s">
        <v>71</v>
      </c>
      <c r="F6" s="6"/>
      <c r="G6" s="20" t="s">
        <v>72</v>
      </c>
      <c r="H6" s="20" t="s">
        <v>72</v>
      </c>
      <c r="I6" s="20" t="s">
        <v>72</v>
      </c>
      <c r="J6" s="20" t="s">
        <v>72</v>
      </c>
      <c r="K6" s="20" t="s">
        <v>72</v>
      </c>
      <c r="L6" s="6"/>
      <c r="M6" s="20" t="s">
        <v>73</v>
      </c>
      <c r="N6" s="20" t="s">
        <v>73</v>
      </c>
      <c r="O6" s="20" t="s">
        <v>73</v>
      </c>
      <c r="P6" s="20" t="s">
        <v>73</v>
      </c>
      <c r="Q6" s="20" t="s">
        <v>73</v>
      </c>
    </row>
    <row r="7" spans="1:17" ht="26.25" x14ac:dyDescent="0.6">
      <c r="A7" s="20" t="s">
        <v>74</v>
      </c>
      <c r="B7" s="6"/>
      <c r="C7" s="20" t="s">
        <v>75</v>
      </c>
      <c r="D7" s="6"/>
      <c r="E7" s="20" t="s">
        <v>25</v>
      </c>
      <c r="F7" s="6"/>
      <c r="G7" s="20" t="s">
        <v>76</v>
      </c>
      <c r="H7" s="6"/>
      <c r="I7" s="20" t="s">
        <v>77</v>
      </c>
      <c r="J7" s="6"/>
      <c r="K7" s="20" t="s">
        <v>78</v>
      </c>
      <c r="L7" s="6"/>
      <c r="M7" s="20" t="s">
        <v>76</v>
      </c>
      <c r="N7" s="6"/>
      <c r="O7" s="20" t="s">
        <v>77</v>
      </c>
      <c r="P7" s="6"/>
      <c r="Q7" s="20" t="s">
        <v>78</v>
      </c>
    </row>
    <row r="8" spans="1:17" x14ac:dyDescent="0.45">
      <c r="A8" s="1" t="s">
        <v>27</v>
      </c>
      <c r="C8" s="7" t="s">
        <v>79</v>
      </c>
      <c r="D8" s="7"/>
      <c r="E8" s="7">
        <v>18</v>
      </c>
      <c r="F8" s="7"/>
      <c r="G8" s="7">
        <v>1209102305</v>
      </c>
      <c r="H8" s="7"/>
      <c r="I8" s="7" t="s">
        <v>79</v>
      </c>
      <c r="J8" s="7"/>
      <c r="K8" s="7">
        <v>1209102305</v>
      </c>
      <c r="L8" s="7"/>
      <c r="M8" s="7">
        <v>3759177250</v>
      </c>
      <c r="N8" s="7"/>
      <c r="O8" s="7" t="s">
        <v>79</v>
      </c>
      <c r="P8" s="7"/>
      <c r="Q8" s="7">
        <v>3759177250</v>
      </c>
    </row>
    <row r="9" spans="1:17" x14ac:dyDescent="0.45">
      <c r="A9" s="1" t="s">
        <v>39</v>
      </c>
      <c r="C9" s="7">
        <v>28</v>
      </c>
      <c r="D9" s="7"/>
      <c r="E9" s="7">
        <v>20</v>
      </c>
      <c r="F9" s="7"/>
      <c r="G9" s="7">
        <v>0</v>
      </c>
      <c r="H9" s="7"/>
      <c r="I9" s="7">
        <v>0</v>
      </c>
      <c r="J9" s="7"/>
      <c r="K9" s="7">
        <v>0</v>
      </c>
      <c r="L9" s="7"/>
      <c r="M9" s="7">
        <v>1049076624</v>
      </c>
      <c r="N9" s="7"/>
      <c r="O9" s="7">
        <v>-1008818</v>
      </c>
      <c r="P9" s="7"/>
      <c r="Q9" s="7">
        <v>1050085442</v>
      </c>
    </row>
    <row r="10" spans="1:17" x14ac:dyDescent="0.45">
      <c r="A10" s="1" t="s">
        <v>39</v>
      </c>
      <c r="C10" s="7">
        <v>27</v>
      </c>
      <c r="D10" s="7"/>
      <c r="E10" s="7">
        <v>10</v>
      </c>
      <c r="F10" s="7"/>
      <c r="G10" s="7">
        <v>68750</v>
      </c>
      <c r="H10" s="7"/>
      <c r="I10" s="7">
        <v>212</v>
      </c>
      <c r="J10" s="7"/>
      <c r="K10" s="7">
        <v>68538</v>
      </c>
      <c r="L10" s="7"/>
      <c r="M10" s="7">
        <v>-1229111</v>
      </c>
      <c r="N10" s="7"/>
      <c r="O10" s="7">
        <v>-13175</v>
      </c>
      <c r="P10" s="7"/>
      <c r="Q10" s="7">
        <v>-1215936</v>
      </c>
    </row>
    <row r="11" spans="1:17" x14ac:dyDescent="0.45">
      <c r="A11" s="1" t="s">
        <v>39</v>
      </c>
      <c r="C11" s="7">
        <v>20</v>
      </c>
      <c r="D11" s="7"/>
      <c r="E11" s="7">
        <v>21</v>
      </c>
      <c r="F11" s="7"/>
      <c r="G11" s="7">
        <v>0</v>
      </c>
      <c r="H11" s="7"/>
      <c r="I11" s="7">
        <v>0</v>
      </c>
      <c r="J11" s="7"/>
      <c r="K11" s="7">
        <v>0</v>
      </c>
      <c r="L11" s="7"/>
      <c r="M11" s="7">
        <v>1440167208</v>
      </c>
      <c r="N11" s="7"/>
      <c r="O11" s="7">
        <v>-3932505</v>
      </c>
      <c r="P11" s="7"/>
      <c r="Q11" s="7">
        <v>1444099713</v>
      </c>
    </row>
    <row r="12" spans="1:17" x14ac:dyDescent="0.45">
      <c r="A12" s="1" t="s">
        <v>43</v>
      </c>
      <c r="C12" s="7">
        <v>1</v>
      </c>
      <c r="D12" s="7"/>
      <c r="E12" s="7">
        <v>10</v>
      </c>
      <c r="F12" s="7"/>
      <c r="G12" s="7">
        <v>2538825</v>
      </c>
      <c r="H12" s="7"/>
      <c r="I12" s="7">
        <v>0</v>
      </c>
      <c r="J12" s="7"/>
      <c r="K12" s="7">
        <v>2538825</v>
      </c>
      <c r="L12" s="7"/>
      <c r="M12" s="7">
        <v>28073856</v>
      </c>
      <c r="N12" s="7"/>
      <c r="O12" s="7">
        <v>35</v>
      </c>
      <c r="P12" s="7"/>
      <c r="Q12" s="7">
        <v>28073821</v>
      </c>
    </row>
    <row r="13" spans="1:17" x14ac:dyDescent="0.45">
      <c r="A13" s="1" t="s">
        <v>45</v>
      </c>
      <c r="C13" s="7">
        <v>30</v>
      </c>
      <c r="D13" s="7"/>
      <c r="E13" s="7">
        <v>0</v>
      </c>
      <c r="F13" s="7"/>
      <c r="G13" s="7">
        <v>58068433</v>
      </c>
      <c r="H13" s="7"/>
      <c r="I13" s="7">
        <v>0</v>
      </c>
      <c r="J13" s="7"/>
      <c r="K13" s="7">
        <v>58068433</v>
      </c>
      <c r="L13" s="7"/>
      <c r="M13" s="7">
        <v>178348238</v>
      </c>
      <c r="N13" s="7"/>
      <c r="O13" s="7">
        <v>0</v>
      </c>
      <c r="P13" s="7"/>
      <c r="Q13" s="7">
        <v>178348238</v>
      </c>
    </row>
    <row r="14" spans="1:17" x14ac:dyDescent="0.45">
      <c r="A14" s="1" t="s">
        <v>47</v>
      </c>
      <c r="C14" s="7">
        <v>23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0</v>
      </c>
      <c r="L14" s="7"/>
      <c r="M14" s="7">
        <v>31014</v>
      </c>
      <c r="N14" s="7"/>
      <c r="O14" s="7">
        <v>0</v>
      </c>
      <c r="P14" s="7"/>
      <c r="Q14" s="7">
        <v>31014</v>
      </c>
    </row>
    <row r="15" spans="1:17" x14ac:dyDescent="0.45">
      <c r="A15" s="1" t="s">
        <v>51</v>
      </c>
      <c r="C15" s="7">
        <v>1</v>
      </c>
      <c r="D15" s="7"/>
      <c r="E15" s="7">
        <v>8</v>
      </c>
      <c r="F15" s="7"/>
      <c r="G15" s="7">
        <v>1050</v>
      </c>
      <c r="H15" s="7"/>
      <c r="I15" s="7">
        <v>0</v>
      </c>
      <c r="J15" s="7"/>
      <c r="K15" s="7">
        <v>1050</v>
      </c>
      <c r="L15" s="7"/>
      <c r="M15" s="7">
        <v>7341</v>
      </c>
      <c r="N15" s="7"/>
      <c r="O15" s="7">
        <v>0</v>
      </c>
      <c r="P15" s="7"/>
      <c r="Q15" s="7">
        <v>7341</v>
      </c>
    </row>
    <row r="16" spans="1:17" x14ac:dyDescent="0.45">
      <c r="A16" s="1" t="s">
        <v>53</v>
      </c>
      <c r="C16" s="7">
        <v>5</v>
      </c>
      <c r="D16" s="7"/>
      <c r="E16" s="7">
        <v>10</v>
      </c>
      <c r="F16" s="7"/>
      <c r="G16" s="7">
        <v>6001</v>
      </c>
      <c r="H16" s="7"/>
      <c r="I16" s="7">
        <v>-2</v>
      </c>
      <c r="J16" s="7"/>
      <c r="K16" s="7">
        <v>6003</v>
      </c>
      <c r="L16" s="7"/>
      <c r="M16" s="7">
        <v>43152</v>
      </c>
      <c r="N16" s="7"/>
      <c r="O16" s="7">
        <v>7</v>
      </c>
      <c r="P16" s="7"/>
      <c r="Q16" s="7">
        <v>43145</v>
      </c>
    </row>
    <row r="17" spans="1:17" x14ac:dyDescent="0.45">
      <c r="A17" s="1" t="s">
        <v>55</v>
      </c>
      <c r="C17" s="7">
        <v>1</v>
      </c>
      <c r="D17" s="7"/>
      <c r="E17" s="7">
        <v>0</v>
      </c>
      <c r="F17" s="7"/>
      <c r="G17" s="7">
        <v>82200853</v>
      </c>
      <c r="H17" s="7"/>
      <c r="I17" s="7">
        <v>0</v>
      </c>
      <c r="J17" s="7"/>
      <c r="K17" s="7">
        <v>82200853</v>
      </c>
      <c r="L17" s="7"/>
      <c r="M17" s="7">
        <v>82278286</v>
      </c>
      <c r="N17" s="7"/>
      <c r="O17" s="7">
        <v>0</v>
      </c>
      <c r="P17" s="7"/>
      <c r="Q17" s="7">
        <v>82278286</v>
      </c>
    </row>
    <row r="18" spans="1:17" x14ac:dyDescent="0.45">
      <c r="A18" s="1" t="s">
        <v>55</v>
      </c>
      <c r="C18" s="7">
        <v>10</v>
      </c>
      <c r="D18" s="7"/>
      <c r="E18" s="7">
        <v>23</v>
      </c>
      <c r="F18" s="7"/>
      <c r="G18" s="7">
        <v>321369840</v>
      </c>
      <c r="H18" s="7"/>
      <c r="I18" s="7">
        <v>0</v>
      </c>
      <c r="J18" s="7"/>
      <c r="K18" s="7">
        <v>321369840</v>
      </c>
      <c r="L18" s="7"/>
      <c r="M18" s="7">
        <v>13682164242</v>
      </c>
      <c r="N18" s="7"/>
      <c r="O18" s="7">
        <v>262485</v>
      </c>
      <c r="P18" s="7"/>
      <c r="Q18" s="7">
        <v>13681901757</v>
      </c>
    </row>
    <row r="19" spans="1:17" x14ac:dyDescent="0.45">
      <c r="A19" s="1" t="s">
        <v>55</v>
      </c>
      <c r="C19" s="7">
        <v>2</v>
      </c>
      <c r="D19" s="7"/>
      <c r="E19" s="7">
        <v>23</v>
      </c>
      <c r="F19" s="7"/>
      <c r="G19" s="7">
        <v>0</v>
      </c>
      <c r="H19" s="7"/>
      <c r="I19" s="7">
        <v>0</v>
      </c>
      <c r="J19" s="7"/>
      <c r="K19" s="7">
        <v>0</v>
      </c>
      <c r="L19" s="7"/>
      <c r="M19" s="7">
        <v>19991095804</v>
      </c>
      <c r="N19" s="7"/>
      <c r="O19" s="7">
        <v>0</v>
      </c>
      <c r="P19" s="7"/>
      <c r="Q19" s="7">
        <v>19991095804</v>
      </c>
    </row>
    <row r="20" spans="1:17" x14ac:dyDescent="0.45">
      <c r="A20" s="1" t="s">
        <v>55</v>
      </c>
      <c r="C20" s="7">
        <v>26</v>
      </c>
      <c r="D20" s="7"/>
      <c r="E20" s="7">
        <v>23</v>
      </c>
      <c r="F20" s="7"/>
      <c r="G20" s="7">
        <v>94520520</v>
      </c>
      <c r="H20" s="7"/>
      <c r="I20" s="7">
        <v>0</v>
      </c>
      <c r="J20" s="7"/>
      <c r="K20" s="7">
        <v>94520520</v>
      </c>
      <c r="L20" s="7"/>
      <c r="M20" s="7">
        <v>5261643764</v>
      </c>
      <c r="N20" s="7"/>
      <c r="O20" s="7">
        <v>0</v>
      </c>
      <c r="P20" s="7"/>
      <c r="Q20" s="7">
        <v>5261643764</v>
      </c>
    </row>
    <row r="21" spans="1:17" x14ac:dyDescent="0.45">
      <c r="A21" s="1" t="s">
        <v>60</v>
      </c>
      <c r="C21" s="7">
        <v>1</v>
      </c>
      <c r="D21" s="7"/>
      <c r="E21" s="7">
        <v>0</v>
      </c>
      <c r="F21" s="7"/>
      <c r="G21" s="7">
        <v>48956</v>
      </c>
      <c r="H21" s="7"/>
      <c r="I21" s="7">
        <v>0</v>
      </c>
      <c r="J21" s="7"/>
      <c r="K21" s="7">
        <v>48956</v>
      </c>
      <c r="L21" s="7"/>
      <c r="M21" s="7">
        <v>48956</v>
      </c>
      <c r="N21" s="7"/>
      <c r="O21" s="7">
        <v>0</v>
      </c>
      <c r="P21" s="7"/>
      <c r="Q21" s="7">
        <v>48956</v>
      </c>
    </row>
    <row r="22" spans="1:17" x14ac:dyDescent="0.45">
      <c r="A22" s="1" t="s">
        <v>60</v>
      </c>
      <c r="C22" s="7">
        <v>24</v>
      </c>
      <c r="D22" s="7"/>
      <c r="E22" s="7">
        <v>22</v>
      </c>
      <c r="F22" s="7"/>
      <c r="G22" s="7">
        <v>0</v>
      </c>
      <c r="H22" s="7"/>
      <c r="I22" s="7">
        <v>0</v>
      </c>
      <c r="J22" s="7"/>
      <c r="K22" s="7">
        <v>0</v>
      </c>
      <c r="L22" s="7"/>
      <c r="M22" s="7">
        <v>2772602832</v>
      </c>
      <c r="N22" s="7"/>
      <c r="O22" s="7">
        <v>-6103358</v>
      </c>
      <c r="P22" s="7"/>
      <c r="Q22" s="7">
        <v>2778706190</v>
      </c>
    </row>
    <row r="23" spans="1:17" x14ac:dyDescent="0.45">
      <c r="A23" s="1" t="s">
        <v>60</v>
      </c>
      <c r="C23" s="7">
        <v>16</v>
      </c>
      <c r="D23" s="7"/>
      <c r="E23" s="7">
        <v>23</v>
      </c>
      <c r="F23" s="7"/>
      <c r="G23" s="7">
        <v>338572590</v>
      </c>
      <c r="H23" s="7"/>
      <c r="I23" s="7">
        <v>0</v>
      </c>
      <c r="J23" s="7"/>
      <c r="K23" s="7">
        <v>338572590</v>
      </c>
      <c r="L23" s="7"/>
      <c r="M23" s="7">
        <v>2757498285</v>
      </c>
      <c r="N23" s="7"/>
      <c r="O23" s="7">
        <v>873205</v>
      </c>
      <c r="P23" s="7"/>
      <c r="Q23" s="7">
        <v>2756625080</v>
      </c>
    </row>
    <row r="24" spans="1:17" x14ac:dyDescent="0.45">
      <c r="A24" s="1" t="s">
        <v>60</v>
      </c>
      <c r="C24" s="7">
        <v>15</v>
      </c>
      <c r="D24" s="7"/>
      <c r="E24" s="7">
        <v>23</v>
      </c>
      <c r="F24" s="7"/>
      <c r="G24" s="7">
        <v>970291230</v>
      </c>
      <c r="H24" s="7"/>
      <c r="I24" s="7">
        <v>0</v>
      </c>
      <c r="J24" s="7"/>
      <c r="K24" s="7">
        <v>970291230</v>
      </c>
      <c r="L24" s="7"/>
      <c r="M24" s="7">
        <v>15683451058</v>
      </c>
      <c r="N24" s="7"/>
      <c r="O24" s="7">
        <v>1879712</v>
      </c>
      <c r="P24" s="7"/>
      <c r="Q24" s="7">
        <v>15681571346</v>
      </c>
    </row>
    <row r="25" spans="1:17" ht="19.5" thickBot="1" x14ac:dyDescent="0.5">
      <c r="C25" s="7"/>
      <c r="D25" s="7"/>
      <c r="E25" s="7"/>
      <c r="F25" s="7"/>
      <c r="G25" s="14">
        <f>SUM(G8:G24)</f>
        <v>3076789353</v>
      </c>
      <c r="H25" s="7"/>
      <c r="I25" s="14">
        <f>SUM(I9:I24)</f>
        <v>210</v>
      </c>
      <c r="J25" s="7"/>
      <c r="K25" s="14">
        <f>SUM(K8:K24)</f>
        <v>3076789143</v>
      </c>
      <c r="L25" s="7"/>
      <c r="M25" s="14">
        <f>SUM(M8:M24)</f>
        <v>66684478799</v>
      </c>
      <c r="N25" s="7"/>
      <c r="O25" s="14">
        <f>SUM(O9:O24)</f>
        <v>-8042412</v>
      </c>
      <c r="P25" s="7"/>
      <c r="Q25" s="14">
        <f>SUM(Q8:Q24)</f>
        <v>66692521211</v>
      </c>
    </row>
    <row r="26" spans="1:17" ht="19.5" thickTop="1" x14ac:dyDescent="0.45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45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45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15"/>
    </row>
    <row r="29" spans="1:17" x14ac:dyDescent="0.45">
      <c r="Q29" s="8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9"/>
  <sheetViews>
    <sheetView rightToLeft="1" view="pageBreakPreview" zoomScale="115" zoomScaleNormal="100" zoomScaleSheetLayoutView="115" workbookViewId="0">
      <selection activeCell="M15" sqref="M15"/>
    </sheetView>
  </sheetViews>
  <sheetFormatPr defaultRowHeight="18.75" x14ac:dyDescent="0.45"/>
  <cols>
    <col min="1" max="1" width="24.5703125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0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70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6.25" x14ac:dyDescent="0.6">
      <c r="A6" s="22" t="s">
        <v>3</v>
      </c>
      <c r="B6" s="6"/>
      <c r="C6" s="20" t="s">
        <v>72</v>
      </c>
      <c r="D6" s="20" t="s">
        <v>72</v>
      </c>
      <c r="E6" s="20" t="s">
        <v>72</v>
      </c>
      <c r="F6" s="20" t="s">
        <v>72</v>
      </c>
      <c r="G6" s="20" t="s">
        <v>72</v>
      </c>
      <c r="H6" s="20" t="s">
        <v>72</v>
      </c>
      <c r="I6" s="20" t="s">
        <v>72</v>
      </c>
      <c r="J6" s="6"/>
      <c r="K6" s="20" t="s">
        <v>73</v>
      </c>
      <c r="L6" s="20" t="s">
        <v>73</v>
      </c>
      <c r="M6" s="20" t="s">
        <v>73</v>
      </c>
      <c r="N6" s="20" t="s">
        <v>73</v>
      </c>
      <c r="O6" s="20" t="s">
        <v>73</v>
      </c>
      <c r="P6" s="20" t="s">
        <v>73</v>
      </c>
      <c r="Q6" s="20" t="s">
        <v>73</v>
      </c>
    </row>
    <row r="7" spans="1:17" ht="26.25" x14ac:dyDescent="0.6">
      <c r="A7" s="20" t="s">
        <v>3</v>
      </c>
      <c r="B7" s="6"/>
      <c r="C7" s="20" t="s">
        <v>7</v>
      </c>
      <c r="D7" s="6"/>
      <c r="E7" s="20" t="s">
        <v>80</v>
      </c>
      <c r="F7" s="6"/>
      <c r="G7" s="20" t="s">
        <v>81</v>
      </c>
      <c r="H7" s="6"/>
      <c r="I7" s="20" t="s">
        <v>82</v>
      </c>
      <c r="J7" s="6"/>
      <c r="K7" s="20" t="s">
        <v>7</v>
      </c>
      <c r="L7" s="6"/>
      <c r="M7" s="20" t="s">
        <v>80</v>
      </c>
      <c r="N7" s="6"/>
      <c r="O7" s="20" t="s">
        <v>81</v>
      </c>
      <c r="P7" s="6"/>
      <c r="Q7" s="20" t="s">
        <v>82</v>
      </c>
    </row>
    <row r="8" spans="1:17" x14ac:dyDescent="0.45">
      <c r="A8" s="1" t="s">
        <v>17</v>
      </c>
      <c r="C8" s="7">
        <v>300000</v>
      </c>
      <c r="D8" s="7"/>
      <c r="E8" s="7">
        <v>4130277750</v>
      </c>
      <c r="F8" s="7"/>
      <c r="G8" s="7">
        <v>5135262300</v>
      </c>
      <c r="H8" s="7"/>
      <c r="I8" s="7">
        <v>-1004984550</v>
      </c>
      <c r="J8" s="7"/>
      <c r="K8" s="7">
        <v>300000</v>
      </c>
      <c r="L8" s="7"/>
      <c r="M8" s="7">
        <v>4130277750</v>
      </c>
      <c r="N8" s="7"/>
      <c r="O8" s="7">
        <v>4190409325</v>
      </c>
      <c r="P8" s="7"/>
      <c r="Q8" s="7">
        <v>-60131575</v>
      </c>
    </row>
    <row r="9" spans="1:17" x14ac:dyDescent="0.45">
      <c r="A9" s="1" t="s">
        <v>15</v>
      </c>
      <c r="C9" s="7">
        <v>38137</v>
      </c>
      <c r="D9" s="7"/>
      <c r="E9" s="7">
        <v>26537059</v>
      </c>
      <c r="F9" s="7"/>
      <c r="G9" s="7">
        <v>26537059</v>
      </c>
      <c r="H9" s="7"/>
      <c r="I9" s="7">
        <v>0</v>
      </c>
      <c r="J9" s="7"/>
      <c r="K9" s="7">
        <v>38137</v>
      </c>
      <c r="L9" s="7"/>
      <c r="M9" s="7">
        <v>26537059</v>
      </c>
      <c r="N9" s="7"/>
      <c r="O9" s="7">
        <v>26720135</v>
      </c>
      <c r="P9" s="7"/>
      <c r="Q9" s="7">
        <v>-183075</v>
      </c>
    </row>
    <row r="10" spans="1:17" x14ac:dyDescent="0.45">
      <c r="A10" s="1" t="s">
        <v>16</v>
      </c>
      <c r="C10" s="7">
        <v>108053</v>
      </c>
      <c r="D10" s="7"/>
      <c r="E10" s="7">
        <v>53705042</v>
      </c>
      <c r="F10" s="7"/>
      <c r="G10" s="7">
        <v>53705042</v>
      </c>
      <c r="H10" s="7"/>
      <c r="I10" s="7">
        <v>0</v>
      </c>
      <c r="J10" s="7"/>
      <c r="K10" s="7">
        <v>108053</v>
      </c>
      <c r="L10" s="7"/>
      <c r="M10" s="7">
        <v>53705042</v>
      </c>
      <c r="N10" s="7"/>
      <c r="O10" s="7">
        <v>54075554</v>
      </c>
      <c r="P10" s="7"/>
      <c r="Q10" s="7">
        <v>-370511</v>
      </c>
    </row>
    <row r="11" spans="1:17" x14ac:dyDescent="0.45">
      <c r="A11" s="1" t="s">
        <v>18</v>
      </c>
      <c r="C11" s="7">
        <v>2400</v>
      </c>
      <c r="D11" s="7"/>
      <c r="E11" s="7">
        <v>6770621331</v>
      </c>
      <c r="F11" s="7"/>
      <c r="G11" s="7">
        <v>4938565467</v>
      </c>
      <c r="H11" s="7"/>
      <c r="I11" s="7">
        <v>1832055864</v>
      </c>
      <c r="J11" s="7"/>
      <c r="K11" s="7">
        <v>2400</v>
      </c>
      <c r="L11" s="7"/>
      <c r="M11" s="7">
        <v>6770621331</v>
      </c>
      <c r="N11" s="7"/>
      <c r="O11" s="7">
        <v>4222070998</v>
      </c>
      <c r="P11" s="7"/>
      <c r="Q11" s="7">
        <v>2548550333</v>
      </c>
    </row>
    <row r="12" spans="1:17" x14ac:dyDescent="0.45">
      <c r="A12" s="1" t="s">
        <v>19</v>
      </c>
      <c r="C12" s="7">
        <v>373100</v>
      </c>
      <c r="D12" s="7"/>
      <c r="E12" s="7">
        <v>1052549507748</v>
      </c>
      <c r="F12" s="7"/>
      <c r="G12" s="7">
        <v>771925428042</v>
      </c>
      <c r="H12" s="7"/>
      <c r="I12" s="7">
        <v>280624079706</v>
      </c>
      <c r="J12" s="7"/>
      <c r="K12" s="7">
        <v>373100</v>
      </c>
      <c r="L12" s="7"/>
      <c r="M12" s="7">
        <v>1052549507748</v>
      </c>
      <c r="N12" s="7"/>
      <c r="O12" s="7">
        <v>637096505658</v>
      </c>
      <c r="P12" s="7"/>
      <c r="Q12" s="7">
        <v>415453002090</v>
      </c>
    </row>
    <row r="13" spans="1:17" x14ac:dyDescent="0.45">
      <c r="A13" s="1" t="s">
        <v>27</v>
      </c>
      <c r="C13" s="7">
        <v>82900</v>
      </c>
      <c r="D13" s="7"/>
      <c r="E13" s="7">
        <v>83713824118</v>
      </c>
      <c r="F13" s="7"/>
      <c r="G13" s="7">
        <v>82195371388</v>
      </c>
      <c r="H13" s="7"/>
      <c r="I13" s="7">
        <v>1518452730</v>
      </c>
      <c r="J13" s="7"/>
      <c r="K13" s="7">
        <v>82900</v>
      </c>
      <c r="L13" s="7"/>
      <c r="M13" s="7">
        <v>83713824118</v>
      </c>
      <c r="N13" s="7"/>
      <c r="O13" s="7">
        <v>79362945909</v>
      </c>
      <c r="P13" s="7"/>
      <c r="Q13" s="7">
        <v>4350878209</v>
      </c>
    </row>
    <row r="14" spans="1:17" x14ac:dyDescent="0.45">
      <c r="A14" s="1" t="s">
        <v>83</v>
      </c>
      <c r="C14" s="7">
        <v>165900</v>
      </c>
      <c r="D14" s="7"/>
      <c r="E14" s="7">
        <v>440630732044</v>
      </c>
      <c r="F14" s="7"/>
      <c r="G14" s="7">
        <v>359018520497</v>
      </c>
      <c r="H14" s="7"/>
      <c r="I14" s="7">
        <v>81612211547</v>
      </c>
      <c r="J14" s="7"/>
      <c r="K14" s="7">
        <v>165900</v>
      </c>
      <c r="L14" s="7"/>
      <c r="M14" s="7">
        <f>440630732044-26</f>
        <v>440630732018</v>
      </c>
      <c r="N14" s="7"/>
      <c r="O14" s="7">
        <v>341669889873</v>
      </c>
      <c r="P14" s="7"/>
      <c r="Q14" s="7">
        <f>98960842171-28</f>
        <v>98960842143</v>
      </c>
    </row>
    <row r="15" spans="1:17" ht="19.5" thickBot="1" x14ac:dyDescent="0.5">
      <c r="C15" s="14">
        <f>SUM(C8:C14)</f>
        <v>1070490</v>
      </c>
      <c r="D15" s="7"/>
      <c r="E15" s="14">
        <f>SUM(E8:E14)</f>
        <v>1587875205092</v>
      </c>
      <c r="F15" s="7"/>
      <c r="G15" s="14">
        <f>SUM(G8:G14)</f>
        <v>1223293389795</v>
      </c>
      <c r="H15" s="7"/>
      <c r="I15" s="14">
        <f>SUM(I8:I14)</f>
        <v>364581815297</v>
      </c>
      <c r="J15" s="7"/>
      <c r="K15" s="14">
        <f>SUM(K8:K14)</f>
        <v>1070490</v>
      </c>
      <c r="L15" s="7"/>
      <c r="M15" s="14">
        <f>SUM(M8:M14)</f>
        <v>1587875205066</v>
      </c>
      <c r="N15" s="7"/>
      <c r="O15" s="14">
        <f>SUM(O8:O14)</f>
        <v>1066622617452</v>
      </c>
      <c r="P15" s="7"/>
      <c r="Q15" s="14">
        <f>SUM(Q8:Q14)</f>
        <v>521252587614</v>
      </c>
    </row>
    <row r="16" spans="1:17" ht="19.5" thickTop="1" x14ac:dyDescent="0.4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3:17" x14ac:dyDescent="0.45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3:17" x14ac:dyDescent="0.45">
      <c r="M18" s="8"/>
      <c r="O18" s="3"/>
      <c r="Q18" s="15"/>
    </row>
    <row r="19" spans="3:17" x14ac:dyDescent="0.45">
      <c r="O19" s="8"/>
      <c r="Q19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13"/>
  <sheetViews>
    <sheetView rightToLeft="1" view="pageBreakPreview" zoomScale="115" zoomScaleNormal="100" zoomScaleSheetLayoutView="115" workbookViewId="0">
      <selection activeCell="G15" sqref="A15:G16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6.710937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9.140625" style="1" bestFit="1" customWidth="1"/>
    <col min="10" max="10" width="1" style="1" customWidth="1"/>
    <col min="11" max="11" width="8.855468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2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3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3" ht="30" x14ac:dyDescent="0.45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23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23" ht="26.25" x14ac:dyDescent="0.6">
      <c r="A6" s="17" t="s">
        <v>3</v>
      </c>
      <c r="B6" s="6"/>
      <c r="C6" s="18" t="s">
        <v>72</v>
      </c>
      <c r="D6" s="18" t="s">
        <v>72</v>
      </c>
      <c r="E6" s="18" t="s">
        <v>72</v>
      </c>
      <c r="F6" s="18" t="s">
        <v>72</v>
      </c>
      <c r="G6" s="18" t="s">
        <v>72</v>
      </c>
      <c r="H6" s="18" t="s">
        <v>72</v>
      </c>
      <c r="I6" s="18" t="s">
        <v>72</v>
      </c>
      <c r="J6" s="6"/>
      <c r="K6" s="18" t="s">
        <v>73</v>
      </c>
      <c r="L6" s="18" t="s">
        <v>73</v>
      </c>
      <c r="M6" s="18" t="s">
        <v>73</v>
      </c>
      <c r="N6" s="18" t="s">
        <v>73</v>
      </c>
      <c r="O6" s="18" t="s">
        <v>73</v>
      </c>
      <c r="P6" s="18" t="s">
        <v>73</v>
      </c>
      <c r="Q6" s="18" t="s">
        <v>73</v>
      </c>
      <c r="R6" s="6"/>
      <c r="S6" s="6"/>
      <c r="T6" s="6"/>
      <c r="U6" s="6"/>
      <c r="V6" s="6"/>
      <c r="W6" s="6"/>
    </row>
    <row r="7" spans="1:23" ht="26.25" x14ac:dyDescent="0.6">
      <c r="A7" s="18" t="s">
        <v>3</v>
      </c>
      <c r="B7" s="6"/>
      <c r="C7" s="18" t="s">
        <v>7</v>
      </c>
      <c r="D7" s="6"/>
      <c r="E7" s="18" t="s">
        <v>80</v>
      </c>
      <c r="F7" s="6"/>
      <c r="G7" s="18" t="s">
        <v>81</v>
      </c>
      <c r="H7" s="6"/>
      <c r="I7" s="18" t="s">
        <v>84</v>
      </c>
      <c r="J7" s="6"/>
      <c r="K7" s="18" t="s">
        <v>7</v>
      </c>
      <c r="L7" s="6"/>
      <c r="M7" s="18" t="s">
        <v>80</v>
      </c>
      <c r="N7" s="6"/>
      <c r="O7" s="18" t="s">
        <v>81</v>
      </c>
      <c r="P7" s="6"/>
      <c r="Q7" s="18" t="s">
        <v>84</v>
      </c>
      <c r="R7" s="6"/>
      <c r="S7" s="6"/>
      <c r="T7" s="6"/>
      <c r="U7" s="6"/>
      <c r="V7" s="6"/>
      <c r="W7" s="6"/>
    </row>
    <row r="8" spans="1:23" x14ac:dyDescent="0.45">
      <c r="A8" s="1" t="s">
        <v>85</v>
      </c>
      <c r="C8" s="7">
        <v>0</v>
      </c>
      <c r="D8" s="7"/>
      <c r="E8" s="7">
        <v>0</v>
      </c>
      <c r="F8" s="7"/>
      <c r="G8" s="7">
        <v>0</v>
      </c>
      <c r="H8" s="7"/>
      <c r="I8" s="7">
        <v>0</v>
      </c>
      <c r="J8" s="7"/>
      <c r="K8" s="7">
        <v>749943</v>
      </c>
      <c r="L8" s="7"/>
      <c r="M8" s="7">
        <v>3304173027</v>
      </c>
      <c r="N8" s="7"/>
      <c r="O8" s="7">
        <v>4495346998</v>
      </c>
      <c r="P8" s="7"/>
      <c r="Q8" s="7">
        <v>-1191173971</v>
      </c>
    </row>
    <row r="9" spans="1:23" x14ac:dyDescent="0.45">
      <c r="A9" s="1" t="s">
        <v>18</v>
      </c>
      <c r="C9" s="7">
        <v>0</v>
      </c>
      <c r="D9" s="7"/>
      <c r="E9" s="7">
        <v>0</v>
      </c>
      <c r="F9" s="7"/>
      <c r="G9" s="7">
        <v>0</v>
      </c>
      <c r="H9" s="7"/>
      <c r="I9" s="7">
        <v>0</v>
      </c>
      <c r="J9" s="7"/>
      <c r="K9" s="7">
        <v>2700</v>
      </c>
      <c r="L9" s="7"/>
      <c r="M9" s="7">
        <v>4890529402</v>
      </c>
      <c r="N9" s="7"/>
      <c r="O9" s="7">
        <v>4749829874</v>
      </c>
      <c r="P9" s="7"/>
      <c r="Q9" s="7">
        <v>140699528</v>
      </c>
    </row>
    <row r="10" spans="1:23" x14ac:dyDescent="0.45">
      <c r="A10" s="1" t="s">
        <v>19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v>0</v>
      </c>
      <c r="J10" s="7"/>
      <c r="K10" s="7">
        <v>2200</v>
      </c>
      <c r="L10" s="7"/>
      <c r="M10" s="7">
        <v>3944342613</v>
      </c>
      <c r="N10" s="7"/>
      <c r="O10" s="7">
        <v>3717676929</v>
      </c>
      <c r="P10" s="7"/>
      <c r="Q10" s="7">
        <v>226665684</v>
      </c>
    </row>
    <row r="11" spans="1:23" x14ac:dyDescent="0.45">
      <c r="A11" s="1" t="s">
        <v>83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v>0</v>
      </c>
      <c r="J11" s="7"/>
      <c r="K11" s="7">
        <v>700</v>
      </c>
      <c r="L11" s="7"/>
      <c r="M11" s="7">
        <v>1214668728</v>
      </c>
      <c r="N11" s="7"/>
      <c r="O11" s="7">
        <v>1208375437</v>
      </c>
      <c r="P11" s="7"/>
      <c r="Q11" s="7">
        <v>6293291</v>
      </c>
    </row>
    <row r="12" spans="1:23" ht="19.5" thickBot="1" x14ac:dyDescent="0.5">
      <c r="C12" s="14">
        <f>SUM(C8:C11)</f>
        <v>0</v>
      </c>
      <c r="D12" s="7"/>
      <c r="E12" s="14">
        <f>SUM(E8:E11)</f>
        <v>0</v>
      </c>
      <c r="F12" s="7"/>
      <c r="G12" s="14">
        <f>SUM(G8:G11)</f>
        <v>0</v>
      </c>
      <c r="H12" s="7"/>
      <c r="I12" s="14">
        <f>SUM(I8:I11)</f>
        <v>0</v>
      </c>
      <c r="J12" s="7"/>
      <c r="K12" s="14">
        <f>SUM(K8:K11)</f>
        <v>755543</v>
      </c>
      <c r="L12" s="7"/>
      <c r="M12" s="14">
        <f>SUM(M8:M11)</f>
        <v>13353713770</v>
      </c>
      <c r="N12" s="7"/>
      <c r="O12" s="14">
        <f>SUM(O8:O11)</f>
        <v>14171229238</v>
      </c>
      <c r="P12" s="7"/>
      <c r="Q12" s="14">
        <f>SUM(Q8:Q11)</f>
        <v>-817515468</v>
      </c>
    </row>
    <row r="13" spans="1:23" ht="19.5" thickTop="1" x14ac:dyDescent="0.4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9"/>
  <sheetViews>
    <sheetView rightToLeft="1" view="pageBreakPreview" zoomScale="85" zoomScaleNormal="85" zoomScaleSheetLayoutView="85" workbookViewId="0">
      <selection activeCell="M19" sqref="M19"/>
    </sheetView>
  </sheetViews>
  <sheetFormatPr defaultRowHeight="18.75" x14ac:dyDescent="0.45"/>
  <cols>
    <col min="1" max="1" width="24.8554687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3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30" x14ac:dyDescent="0.45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6.25" x14ac:dyDescent="0.45">
      <c r="A6" s="17" t="s">
        <v>3</v>
      </c>
      <c r="C6" s="18" t="s">
        <v>72</v>
      </c>
      <c r="D6" s="18" t="s">
        <v>72</v>
      </c>
      <c r="E6" s="18" t="s">
        <v>72</v>
      </c>
      <c r="F6" s="18" t="s">
        <v>72</v>
      </c>
      <c r="G6" s="18" t="s">
        <v>72</v>
      </c>
      <c r="H6" s="18" t="s">
        <v>72</v>
      </c>
      <c r="I6" s="18" t="s">
        <v>72</v>
      </c>
      <c r="J6" s="18" t="s">
        <v>72</v>
      </c>
      <c r="K6" s="18" t="s">
        <v>72</v>
      </c>
      <c r="M6" s="18" t="s">
        <v>73</v>
      </c>
      <c r="N6" s="18" t="s">
        <v>73</v>
      </c>
      <c r="O6" s="18" t="s">
        <v>73</v>
      </c>
      <c r="P6" s="18" t="s">
        <v>73</v>
      </c>
      <c r="Q6" s="18" t="s">
        <v>73</v>
      </c>
      <c r="R6" s="18" t="s">
        <v>73</v>
      </c>
      <c r="S6" s="18" t="s">
        <v>73</v>
      </c>
      <c r="T6" s="18" t="s">
        <v>73</v>
      </c>
      <c r="U6" s="18" t="s">
        <v>73</v>
      </c>
    </row>
    <row r="7" spans="1:21" ht="26.25" x14ac:dyDescent="0.45">
      <c r="A7" s="18" t="s">
        <v>3</v>
      </c>
      <c r="C7" s="18" t="s">
        <v>86</v>
      </c>
      <c r="E7" s="18" t="s">
        <v>87</v>
      </c>
      <c r="G7" s="18" t="s">
        <v>88</v>
      </c>
      <c r="I7" s="18" t="s">
        <v>36</v>
      </c>
      <c r="K7" s="18" t="s">
        <v>89</v>
      </c>
      <c r="M7" s="18" t="s">
        <v>86</v>
      </c>
      <c r="O7" s="18" t="s">
        <v>87</v>
      </c>
      <c r="Q7" s="18" t="s">
        <v>88</v>
      </c>
      <c r="S7" s="18" t="s">
        <v>36</v>
      </c>
      <c r="U7" s="18" t="s">
        <v>89</v>
      </c>
    </row>
    <row r="8" spans="1:21" x14ac:dyDescent="0.45">
      <c r="A8" s="1" t="s">
        <v>85</v>
      </c>
      <c r="C8" s="7">
        <v>0</v>
      </c>
      <c r="D8" s="7"/>
      <c r="E8" s="7">
        <v>0</v>
      </c>
      <c r="F8" s="7"/>
      <c r="G8" s="7">
        <v>0</v>
      </c>
      <c r="H8" s="7"/>
      <c r="I8" s="7">
        <v>0</v>
      </c>
      <c r="K8" s="12">
        <v>0</v>
      </c>
      <c r="M8" s="7">
        <v>0</v>
      </c>
      <c r="N8" s="7"/>
      <c r="O8" s="7">
        <v>0</v>
      </c>
      <c r="P8" s="7"/>
      <c r="Q8" s="7">
        <v>-1191173971</v>
      </c>
      <c r="R8" s="7"/>
      <c r="S8" s="7">
        <v>-1191173971</v>
      </c>
      <c r="U8" s="12">
        <v>-2E-3</v>
      </c>
    </row>
    <row r="9" spans="1:21" x14ac:dyDescent="0.45">
      <c r="A9" s="1" t="s">
        <v>18</v>
      </c>
      <c r="C9" s="7">
        <v>0</v>
      </c>
      <c r="D9" s="7"/>
      <c r="E9" s="7">
        <v>1832055864</v>
      </c>
      <c r="F9" s="7"/>
      <c r="G9" s="7">
        <v>0</v>
      </c>
      <c r="H9" s="7"/>
      <c r="I9" s="7">
        <v>1832055864</v>
      </c>
      <c r="K9" s="12">
        <v>5.0000000000000001E-3</v>
      </c>
      <c r="M9" s="7">
        <v>0</v>
      </c>
      <c r="N9" s="7"/>
      <c r="O9" s="7">
        <v>2548550333</v>
      </c>
      <c r="P9" s="7"/>
      <c r="Q9" s="7">
        <v>140699528</v>
      </c>
      <c r="R9" s="7"/>
      <c r="S9" s="7">
        <v>2689249861</v>
      </c>
      <c r="U9" s="12">
        <v>4.5999999999999999E-3</v>
      </c>
    </row>
    <row r="10" spans="1:21" x14ac:dyDescent="0.45">
      <c r="A10" s="1" t="s">
        <v>19</v>
      </c>
      <c r="C10" s="7">
        <v>0</v>
      </c>
      <c r="D10" s="7"/>
      <c r="E10" s="7">
        <v>280624079706</v>
      </c>
      <c r="F10" s="7"/>
      <c r="G10" s="7">
        <v>0</v>
      </c>
      <c r="H10" s="7"/>
      <c r="I10" s="7">
        <v>280624079706</v>
      </c>
      <c r="K10" s="12">
        <v>0.76329999999999998</v>
      </c>
      <c r="M10" s="7">
        <v>0</v>
      </c>
      <c r="N10" s="7"/>
      <c r="O10" s="7">
        <v>415453002090</v>
      </c>
      <c r="P10" s="7"/>
      <c r="Q10" s="7">
        <v>226665684</v>
      </c>
      <c r="R10" s="7"/>
      <c r="S10" s="7">
        <v>415679667774</v>
      </c>
      <c r="U10" s="12">
        <v>0.70960000000000001</v>
      </c>
    </row>
    <row r="11" spans="1:21" x14ac:dyDescent="0.45">
      <c r="A11" s="1" t="s">
        <v>17</v>
      </c>
      <c r="C11" s="7">
        <v>0</v>
      </c>
      <c r="D11" s="7"/>
      <c r="E11" s="7">
        <v>-1004984550</v>
      </c>
      <c r="F11" s="7"/>
      <c r="G11" s="7">
        <v>0</v>
      </c>
      <c r="H11" s="7"/>
      <c r="I11" s="7">
        <v>-1004984550</v>
      </c>
      <c r="K11" s="12">
        <v>-2.7000000000000001E-3</v>
      </c>
      <c r="M11" s="7">
        <v>0</v>
      </c>
      <c r="N11" s="7"/>
      <c r="O11" s="7">
        <v>-60131575</v>
      </c>
      <c r="P11" s="7"/>
      <c r="Q11" s="7">
        <v>0</v>
      </c>
      <c r="R11" s="7"/>
      <c r="S11" s="7">
        <v>-60131575</v>
      </c>
      <c r="U11" s="12">
        <v>-1E-4</v>
      </c>
    </row>
    <row r="12" spans="1:21" x14ac:dyDescent="0.45">
      <c r="A12" s="1" t="s">
        <v>15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0</v>
      </c>
      <c r="K12" s="12">
        <v>0</v>
      </c>
      <c r="M12" s="7">
        <v>0</v>
      </c>
      <c r="N12" s="7"/>
      <c r="O12" s="7">
        <v>-183075</v>
      </c>
      <c r="P12" s="7"/>
      <c r="Q12" s="7">
        <v>0</v>
      </c>
      <c r="R12" s="7"/>
      <c r="S12" s="7">
        <v>-183075</v>
      </c>
      <c r="U12" s="12">
        <v>0</v>
      </c>
    </row>
    <row r="13" spans="1:21" x14ac:dyDescent="0.45">
      <c r="A13" s="1" t="s">
        <v>16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K13" s="12">
        <v>0</v>
      </c>
      <c r="M13" s="7">
        <v>0</v>
      </c>
      <c r="N13" s="7"/>
      <c r="O13" s="7">
        <v>-370511</v>
      </c>
      <c r="P13" s="7"/>
      <c r="Q13" s="7">
        <v>0</v>
      </c>
      <c r="R13" s="7"/>
      <c r="S13" s="7">
        <v>-370511</v>
      </c>
      <c r="U13" s="12">
        <v>0</v>
      </c>
    </row>
    <row r="14" spans="1:21" ht="19.5" thickBot="1" x14ac:dyDescent="0.5">
      <c r="C14" s="14">
        <f>SUM(C8:C13)</f>
        <v>0</v>
      </c>
      <c r="D14" s="7"/>
      <c r="E14" s="14">
        <f>SUM(E8:E13)</f>
        <v>281451151020</v>
      </c>
      <c r="F14" s="7"/>
      <c r="G14" s="14">
        <f>SUM(G8:G13)</f>
        <v>0</v>
      </c>
      <c r="H14" s="7"/>
      <c r="I14" s="14">
        <f>SUM(I8:I13)</f>
        <v>281451151020</v>
      </c>
      <c r="K14" s="13">
        <f>SUM(K8:K13)</f>
        <v>0.76559999999999995</v>
      </c>
      <c r="M14" s="14">
        <f>SUM(M8:M13)</f>
        <v>0</v>
      </c>
      <c r="N14" s="7"/>
      <c r="O14" s="14">
        <f>SUM(O8:O13)</f>
        <v>417940867262</v>
      </c>
      <c r="P14" s="7"/>
      <c r="Q14" s="14">
        <f>SUM(Q8:Q13)</f>
        <v>-823808759</v>
      </c>
      <c r="R14" s="7"/>
      <c r="S14" s="14">
        <f>SUM(S8:S13)</f>
        <v>417117058503</v>
      </c>
      <c r="U14" s="13">
        <f>SUM(U8:U13)</f>
        <v>0.71210000000000007</v>
      </c>
    </row>
    <row r="15" spans="1:21" ht="19.5" thickTop="1" x14ac:dyDescent="0.45">
      <c r="C15" s="7"/>
      <c r="D15" s="7"/>
      <c r="E15" s="7"/>
      <c r="F15" s="7"/>
      <c r="G15" s="7"/>
      <c r="H15" s="7"/>
      <c r="I15" s="7"/>
      <c r="M15" s="7"/>
      <c r="N15" s="7"/>
      <c r="O15" s="7"/>
      <c r="P15" s="7"/>
      <c r="Q15" s="7"/>
      <c r="R15" s="7"/>
      <c r="S15" s="7"/>
    </row>
    <row r="16" spans="1:21" x14ac:dyDescent="0.45">
      <c r="M16" s="7"/>
      <c r="N16" s="7"/>
      <c r="O16" s="7"/>
      <c r="P16" s="7"/>
      <c r="Q16" s="7"/>
      <c r="R16" s="7"/>
      <c r="S16" s="7"/>
    </row>
    <row r="17" spans="13:19" x14ac:dyDescent="0.45">
      <c r="M17" s="7"/>
      <c r="N17" s="7"/>
      <c r="O17" s="7"/>
      <c r="P17" s="7"/>
      <c r="Q17" s="7"/>
      <c r="R17" s="7"/>
      <c r="S17" s="7"/>
    </row>
    <row r="18" spans="13:19" x14ac:dyDescent="0.45">
      <c r="M18" s="7"/>
      <c r="N18" s="7"/>
      <c r="O18" s="7"/>
      <c r="P18" s="7"/>
      <c r="Q18" s="7"/>
      <c r="R18" s="7"/>
      <c r="S18" s="7"/>
    </row>
    <row r="19" spans="13:19" x14ac:dyDescent="0.45">
      <c r="M19" s="7"/>
      <c r="N19" s="7"/>
      <c r="O19" s="7"/>
      <c r="P19" s="7"/>
      <c r="Q19" s="7"/>
      <c r="R19" s="7"/>
      <c r="S19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11"/>
  <sheetViews>
    <sheetView rightToLeft="1" view="pageBreakPreview" topLeftCell="A2" zoomScaleNormal="100" zoomScaleSheetLayoutView="100" workbookViewId="0">
      <selection activeCell="P21" sqref="P20:P21"/>
    </sheetView>
  </sheetViews>
  <sheetFormatPr defaultRowHeight="18.75" x14ac:dyDescent="0.45"/>
  <cols>
    <col min="1" max="1" width="22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8" ht="30" x14ac:dyDescent="0.45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8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8" ht="30" x14ac:dyDescent="0.45">
      <c r="A6" s="16" t="s">
        <v>74</v>
      </c>
      <c r="C6" s="21" t="s">
        <v>72</v>
      </c>
      <c r="D6" s="21" t="s">
        <v>72</v>
      </c>
      <c r="E6" s="21" t="s">
        <v>72</v>
      </c>
      <c r="F6" s="21" t="s">
        <v>72</v>
      </c>
      <c r="G6" s="21" t="s">
        <v>72</v>
      </c>
      <c r="H6" s="21" t="s">
        <v>72</v>
      </c>
      <c r="I6" s="21" t="s">
        <v>72</v>
      </c>
      <c r="K6" s="21" t="s">
        <v>73</v>
      </c>
      <c r="L6" s="21" t="s">
        <v>73</v>
      </c>
      <c r="M6" s="21" t="s">
        <v>73</v>
      </c>
      <c r="N6" s="21" t="s">
        <v>73</v>
      </c>
      <c r="O6" s="21" t="s">
        <v>73</v>
      </c>
      <c r="P6" s="21" t="s">
        <v>73</v>
      </c>
      <c r="Q6" s="21" t="s">
        <v>73</v>
      </c>
    </row>
    <row r="7" spans="1:18" ht="30" x14ac:dyDescent="0.45">
      <c r="A7" s="21" t="s">
        <v>74</v>
      </c>
      <c r="C7" s="21" t="s">
        <v>90</v>
      </c>
      <c r="E7" s="21" t="s">
        <v>87</v>
      </c>
      <c r="G7" s="21" t="s">
        <v>88</v>
      </c>
      <c r="I7" s="21" t="s">
        <v>91</v>
      </c>
      <c r="K7" s="21" t="s">
        <v>90</v>
      </c>
      <c r="M7" s="21" t="s">
        <v>87</v>
      </c>
      <c r="O7" s="21" t="s">
        <v>88</v>
      </c>
      <c r="Q7" s="21" t="s">
        <v>91</v>
      </c>
    </row>
    <row r="8" spans="1:18" x14ac:dyDescent="0.45">
      <c r="A8" s="1" t="s">
        <v>83</v>
      </c>
      <c r="C8" s="7">
        <v>0</v>
      </c>
      <c r="D8" s="7"/>
      <c r="E8" s="7">
        <v>81612211547</v>
      </c>
      <c r="F8" s="7"/>
      <c r="G8" s="7">
        <v>0</v>
      </c>
      <c r="H8" s="7"/>
      <c r="I8" s="7">
        <v>81612211547</v>
      </c>
      <c r="J8" s="7"/>
      <c r="K8" s="7">
        <v>0</v>
      </c>
      <c r="L8" s="7"/>
      <c r="M8" s="7">
        <v>98960842171</v>
      </c>
      <c r="N8" s="7"/>
      <c r="O8" s="7">
        <v>6293291</v>
      </c>
      <c r="P8" s="7"/>
      <c r="Q8" s="7">
        <v>98967135462</v>
      </c>
      <c r="R8" s="7"/>
    </row>
    <row r="9" spans="1:18" x14ac:dyDescent="0.45">
      <c r="A9" s="1" t="s">
        <v>27</v>
      </c>
      <c r="C9" s="7">
        <v>1209102305</v>
      </c>
      <c r="D9" s="7"/>
      <c r="E9" s="7">
        <v>1518452730</v>
      </c>
      <c r="F9" s="7"/>
      <c r="G9" s="7">
        <v>0</v>
      </c>
      <c r="H9" s="7"/>
      <c r="I9" s="7">
        <v>2727555035</v>
      </c>
      <c r="J9" s="7"/>
      <c r="K9" s="7">
        <v>3759177250</v>
      </c>
      <c r="L9" s="7"/>
      <c r="M9" s="7">
        <v>4350878209</v>
      </c>
      <c r="N9" s="7"/>
      <c r="O9" s="7">
        <v>0</v>
      </c>
      <c r="P9" s="7"/>
      <c r="Q9" s="7">
        <v>8110055459</v>
      </c>
      <c r="R9" s="7"/>
    </row>
    <row r="10" spans="1:18" ht="19.5" thickBot="1" x14ac:dyDescent="0.5">
      <c r="C10" s="14">
        <f>SUM(C8:C9)</f>
        <v>1209102305</v>
      </c>
      <c r="D10" s="7"/>
      <c r="E10" s="14">
        <f>SUM(E8:E9)</f>
        <v>83130664277</v>
      </c>
      <c r="F10" s="7"/>
      <c r="G10" s="14">
        <f>SUM(G8:G9)</f>
        <v>0</v>
      </c>
      <c r="H10" s="7"/>
      <c r="I10" s="14">
        <f>SUM(I8:I9)</f>
        <v>84339766582</v>
      </c>
      <c r="J10" s="7"/>
      <c r="K10" s="14">
        <f>SUM(K8:K9)</f>
        <v>3759177250</v>
      </c>
      <c r="L10" s="7"/>
      <c r="M10" s="14">
        <f>SUM(M8:M9)</f>
        <v>103311720380</v>
      </c>
      <c r="N10" s="7"/>
      <c r="O10" s="14">
        <f>SUM(O8:O9)</f>
        <v>6293291</v>
      </c>
      <c r="P10" s="7"/>
      <c r="Q10" s="14">
        <f>SUM(Q8:Q9)</f>
        <v>107077190921</v>
      </c>
      <c r="R10" s="7"/>
    </row>
    <row r="11" spans="1:18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25"/>
  <sheetViews>
    <sheetView rightToLeft="1" view="pageBreakPreview" zoomScale="85" zoomScaleNormal="100" zoomScaleSheetLayoutView="85" workbookViewId="0">
      <selection activeCell="G16" sqref="G16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1.42578125" style="1" customWidth="1"/>
    <col min="8" max="8" width="1" style="1" customWidth="1"/>
    <col min="9" max="9" width="32.7109375" style="1" bestFit="1" customWidth="1"/>
    <col min="10" max="10" width="1" style="1" customWidth="1"/>
    <col min="11" max="11" width="22.57031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ht="30" x14ac:dyDescent="0.45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3" ht="26.25" x14ac:dyDescent="0.6">
      <c r="A6" s="18" t="s">
        <v>92</v>
      </c>
      <c r="B6" s="18" t="s">
        <v>92</v>
      </c>
      <c r="C6" s="18" t="s">
        <v>92</v>
      </c>
      <c r="D6" s="6"/>
      <c r="E6" s="18" t="s">
        <v>72</v>
      </c>
      <c r="F6" s="18" t="s">
        <v>72</v>
      </c>
      <c r="G6" s="18" t="s">
        <v>72</v>
      </c>
      <c r="H6" s="6"/>
      <c r="I6" s="18" t="s">
        <v>73</v>
      </c>
      <c r="J6" s="18" t="s">
        <v>73</v>
      </c>
      <c r="K6" s="18" t="s">
        <v>73</v>
      </c>
      <c r="L6" s="6"/>
      <c r="M6" s="6"/>
    </row>
    <row r="7" spans="1:13" ht="39.75" customHeight="1" x14ac:dyDescent="0.6">
      <c r="A7" s="18" t="s">
        <v>93</v>
      </c>
      <c r="B7" s="6"/>
      <c r="C7" s="18" t="s">
        <v>33</v>
      </c>
      <c r="D7" s="6"/>
      <c r="E7" s="25" t="s">
        <v>94</v>
      </c>
      <c r="F7" s="6"/>
      <c r="G7" s="24" t="s">
        <v>95</v>
      </c>
      <c r="H7" s="6"/>
      <c r="I7" s="25" t="s">
        <v>94</v>
      </c>
      <c r="J7" s="6"/>
      <c r="K7" s="24" t="s">
        <v>95</v>
      </c>
      <c r="L7" s="6"/>
      <c r="M7" s="6"/>
    </row>
    <row r="8" spans="1:13" x14ac:dyDescent="0.45">
      <c r="A8" s="1" t="s">
        <v>39</v>
      </c>
      <c r="C8" s="1" t="s">
        <v>96</v>
      </c>
      <c r="E8" s="7">
        <v>0</v>
      </c>
      <c r="F8" s="7"/>
      <c r="G8" s="23">
        <f t="shared" ref="G8:G23" si="0">E8/$E$24*100%</f>
        <v>0</v>
      </c>
      <c r="H8" s="7"/>
      <c r="I8" s="7">
        <v>1049076624</v>
      </c>
      <c r="J8" s="7"/>
      <c r="K8" s="23">
        <f>I8/$I$24*100%</f>
        <v>1.6671777459549921E-2</v>
      </c>
    </row>
    <row r="9" spans="1:13" x14ac:dyDescent="0.45">
      <c r="A9" s="1" t="s">
        <v>39</v>
      </c>
      <c r="C9" s="1" t="s">
        <v>40</v>
      </c>
      <c r="E9" s="7">
        <v>68750</v>
      </c>
      <c r="F9" s="7"/>
      <c r="G9" s="23">
        <f t="shared" si="0"/>
        <v>3.6810235458676267E-5</v>
      </c>
      <c r="H9" s="7"/>
      <c r="I9" s="7">
        <v>-1229111</v>
      </c>
      <c r="J9" s="7"/>
      <c r="K9" s="23">
        <f t="shared" ref="K9:K23" si="1">I9/$I$24*100%</f>
        <v>-1.9532858321590877E-5</v>
      </c>
    </row>
    <row r="10" spans="1:13" x14ac:dyDescent="0.45">
      <c r="A10" s="1" t="s">
        <v>39</v>
      </c>
      <c r="C10" s="1" t="s">
        <v>97</v>
      </c>
      <c r="E10" s="7">
        <v>0</v>
      </c>
      <c r="F10" s="7"/>
      <c r="G10" s="23">
        <f t="shared" si="0"/>
        <v>0</v>
      </c>
      <c r="H10" s="7"/>
      <c r="I10" s="7">
        <v>1440167208</v>
      </c>
      <c r="J10" s="7"/>
      <c r="K10" s="23">
        <f t="shared" si="1"/>
        <v>2.2886933753961277E-2</v>
      </c>
    </row>
    <row r="11" spans="1:13" x14ac:dyDescent="0.45">
      <c r="A11" s="1" t="s">
        <v>43</v>
      </c>
      <c r="C11" s="1" t="s">
        <v>44</v>
      </c>
      <c r="E11" s="7">
        <v>2538825</v>
      </c>
      <c r="F11" s="7"/>
      <c r="G11" s="23">
        <f t="shared" si="0"/>
        <v>1.359341760558164E-3</v>
      </c>
      <c r="H11" s="7"/>
      <c r="I11" s="7">
        <v>28073856</v>
      </c>
      <c r="J11" s="7"/>
      <c r="K11" s="23">
        <f t="shared" si="1"/>
        <v>4.4614575232728695E-4</v>
      </c>
    </row>
    <row r="12" spans="1:13" x14ac:dyDescent="0.45">
      <c r="A12" s="1" t="s">
        <v>45</v>
      </c>
      <c r="C12" s="1" t="s">
        <v>46</v>
      </c>
      <c r="E12" s="7">
        <v>58068433</v>
      </c>
      <c r="F12" s="7"/>
      <c r="G12" s="23">
        <f t="shared" si="0"/>
        <v>3.1091093693765337E-2</v>
      </c>
      <c r="H12" s="7"/>
      <c r="I12" s="7">
        <v>178348238</v>
      </c>
      <c r="J12" s="7"/>
      <c r="K12" s="23">
        <f t="shared" si="1"/>
        <v>2.8342849952196101E-3</v>
      </c>
    </row>
    <row r="13" spans="1:13" x14ac:dyDescent="0.45">
      <c r="A13" s="1" t="s">
        <v>47</v>
      </c>
      <c r="C13" s="1" t="s">
        <v>48</v>
      </c>
      <c r="E13" s="7">
        <v>0</v>
      </c>
      <c r="F13" s="7"/>
      <c r="G13" s="23">
        <f t="shared" si="0"/>
        <v>0</v>
      </c>
      <c r="H13" s="7"/>
      <c r="I13" s="7">
        <v>31014</v>
      </c>
      <c r="J13" s="7"/>
      <c r="K13" s="23">
        <f t="shared" si="1"/>
        <v>4.9287010529221488E-7</v>
      </c>
    </row>
    <row r="14" spans="1:13" x14ac:dyDescent="0.45">
      <c r="A14" s="1" t="s">
        <v>51</v>
      </c>
      <c r="C14" s="1" t="s">
        <v>52</v>
      </c>
      <c r="E14" s="7">
        <v>1050</v>
      </c>
      <c r="F14" s="7"/>
      <c r="G14" s="23">
        <f t="shared" si="0"/>
        <v>5.6219268700523746E-7</v>
      </c>
      <c r="H14" s="7"/>
      <c r="I14" s="7">
        <v>7341</v>
      </c>
      <c r="J14" s="7"/>
      <c r="K14" s="23">
        <f t="shared" si="1"/>
        <v>1.1666213461501739E-7</v>
      </c>
    </row>
    <row r="15" spans="1:13" x14ac:dyDescent="0.45">
      <c r="A15" s="1" t="s">
        <v>53</v>
      </c>
      <c r="C15" s="1" t="s">
        <v>54</v>
      </c>
      <c r="E15" s="7">
        <v>6001</v>
      </c>
      <c r="F15" s="7"/>
      <c r="G15" s="23">
        <f t="shared" si="0"/>
        <v>3.2130650616366003E-6</v>
      </c>
      <c r="H15" s="7"/>
      <c r="I15" s="7">
        <v>43152</v>
      </c>
      <c r="J15" s="7"/>
      <c r="K15" s="23">
        <f t="shared" si="1"/>
        <v>6.8576548602468743E-7</v>
      </c>
    </row>
    <row r="16" spans="1:13" x14ac:dyDescent="0.45">
      <c r="A16" s="1" t="s">
        <v>55</v>
      </c>
      <c r="C16" s="1" t="s">
        <v>56</v>
      </c>
      <c r="E16" s="7">
        <v>82200853</v>
      </c>
      <c r="F16" s="7"/>
      <c r="G16" s="23">
        <f t="shared" si="0"/>
        <v>4.4012112783040513E-2</v>
      </c>
      <c r="H16" s="7"/>
      <c r="I16" s="7">
        <v>82278286</v>
      </c>
      <c r="J16" s="7"/>
      <c r="K16" s="23">
        <f t="shared" si="1"/>
        <v>1.3075548940505244E-3</v>
      </c>
    </row>
    <row r="17" spans="1:11" x14ac:dyDescent="0.45">
      <c r="A17" s="1" t="s">
        <v>55</v>
      </c>
      <c r="C17" s="1" t="s">
        <v>57</v>
      </c>
      <c r="E17" s="7">
        <v>321369840</v>
      </c>
      <c r="F17" s="7"/>
      <c r="G17" s="23">
        <f t="shared" si="0"/>
        <v>0.17206835606861262</v>
      </c>
      <c r="H17" s="7"/>
      <c r="I17" s="7">
        <v>13682164242</v>
      </c>
      <c r="J17" s="7"/>
      <c r="K17" s="23">
        <f t="shared" si="1"/>
        <v>0.21743502065454043</v>
      </c>
    </row>
    <row r="18" spans="1:11" x14ac:dyDescent="0.45">
      <c r="A18" s="1" t="s">
        <v>55</v>
      </c>
      <c r="C18" s="1" t="s">
        <v>98</v>
      </c>
      <c r="E18" s="7">
        <v>0</v>
      </c>
      <c r="F18" s="7"/>
      <c r="G18" s="23">
        <f t="shared" si="0"/>
        <v>0</v>
      </c>
      <c r="H18" s="7"/>
      <c r="I18" s="7">
        <v>19991095804</v>
      </c>
      <c r="J18" s="7"/>
      <c r="K18" s="23">
        <f t="shared" si="1"/>
        <v>0.31769566949842765</v>
      </c>
    </row>
    <row r="19" spans="1:11" x14ac:dyDescent="0.45">
      <c r="A19" s="1" t="s">
        <v>55</v>
      </c>
      <c r="C19" s="1" t="s">
        <v>59</v>
      </c>
      <c r="E19" s="7">
        <v>94520520</v>
      </c>
      <c r="F19" s="7"/>
      <c r="G19" s="23">
        <f t="shared" si="0"/>
        <v>5.060832868184028E-2</v>
      </c>
      <c r="H19" s="7"/>
      <c r="I19" s="7">
        <v>5261643764</v>
      </c>
      <c r="J19" s="7"/>
      <c r="K19" s="23">
        <f t="shared" si="1"/>
        <v>8.3617299154343377E-2</v>
      </c>
    </row>
    <row r="20" spans="1:11" x14ac:dyDescent="0.45">
      <c r="A20" s="1" t="s">
        <v>60</v>
      </c>
      <c r="C20" s="1" t="s">
        <v>61</v>
      </c>
      <c r="E20" s="7">
        <v>48956</v>
      </c>
      <c r="F20" s="7"/>
      <c r="G20" s="23">
        <f t="shared" si="0"/>
        <v>2.621210017621753E-5</v>
      </c>
      <c r="H20" s="7"/>
      <c r="I20" s="7">
        <v>48956</v>
      </c>
      <c r="J20" s="7"/>
      <c r="K20" s="23">
        <f t="shared" si="1"/>
        <v>7.7800183383909433E-7</v>
      </c>
    </row>
    <row r="21" spans="1:11" x14ac:dyDescent="0.45">
      <c r="A21" s="1" t="s">
        <v>60</v>
      </c>
      <c r="C21" s="1" t="s">
        <v>99</v>
      </c>
      <c r="E21" s="7">
        <v>0</v>
      </c>
      <c r="F21" s="7"/>
      <c r="G21" s="23">
        <f t="shared" si="0"/>
        <v>0</v>
      </c>
      <c r="H21" s="7"/>
      <c r="I21" s="7">
        <v>2772602832</v>
      </c>
      <c r="J21" s="7"/>
      <c r="K21" s="23">
        <f t="shared" si="1"/>
        <v>4.40618123989596E-2</v>
      </c>
    </row>
    <row r="22" spans="1:11" x14ac:dyDescent="0.45">
      <c r="A22" s="1" t="s">
        <v>60</v>
      </c>
      <c r="C22" s="1" t="s">
        <v>62</v>
      </c>
      <c r="E22" s="7">
        <v>338572590</v>
      </c>
      <c r="F22" s="7"/>
      <c r="G22" s="23">
        <f t="shared" si="0"/>
        <v>0.18127908011278343</v>
      </c>
      <c r="H22" s="7"/>
      <c r="I22" s="7">
        <v>2757498285</v>
      </c>
      <c r="J22" s="7"/>
      <c r="K22" s="23">
        <f t="shared" si="1"/>
        <v>4.3821773072517313E-2</v>
      </c>
    </row>
    <row r="23" spans="1:11" x14ac:dyDescent="0.45">
      <c r="A23" s="1" t="s">
        <v>60</v>
      </c>
      <c r="C23" s="1" t="s">
        <v>63</v>
      </c>
      <c r="E23" s="7">
        <v>970291230</v>
      </c>
      <c r="F23" s="7"/>
      <c r="G23" s="23">
        <f t="shared" si="0"/>
        <v>0.51951488930601608</v>
      </c>
      <c r="H23" s="7"/>
      <c r="I23" s="7">
        <v>15683451058</v>
      </c>
      <c r="J23" s="7"/>
      <c r="K23" s="23">
        <f t="shared" si="1"/>
        <v>0.24923918792486485</v>
      </c>
    </row>
    <row r="24" spans="1:11" ht="19.5" thickBot="1" x14ac:dyDescent="0.5">
      <c r="E24" s="14">
        <f>SUM(E8:E23)</f>
        <v>1867687048</v>
      </c>
      <c r="G24" s="11">
        <f>SUM(G8:G23)</f>
        <v>1</v>
      </c>
      <c r="I24" s="9">
        <f>SUM(I8:I23)</f>
        <v>62925301549</v>
      </c>
      <c r="K24" s="11">
        <f>SUM(K8:K23)</f>
        <v>1</v>
      </c>
    </row>
    <row r="25" spans="1:11" ht="19.5" thickTop="1" x14ac:dyDescent="0.4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2023-02-21T12:12:30Z</dcterms:created>
  <dcterms:modified xsi:type="dcterms:W3CDTF">2023-02-26T06:10:07Z</dcterms:modified>
</cp:coreProperties>
</file>