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 زرین کاردان\گزارش افشا پرتفو\"/>
    </mc:Choice>
  </mc:AlternateContent>
  <xr:revisionPtr revIDLastSave="0" documentId="13_ncr:1_{59023E21-C8DE-4342-922E-8436F2434B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</workbook>
</file>

<file path=xl/calcChain.xml><?xml version="1.0" encoding="utf-8"?>
<calcChain xmlns="http://schemas.openxmlformats.org/spreadsheetml/2006/main">
  <c r="Q9" i="12" l="1"/>
  <c r="Q8" i="12"/>
  <c r="O12" i="11"/>
  <c r="K12" i="11"/>
  <c r="U12" i="11"/>
  <c r="E22" i="10"/>
  <c r="G22" i="10"/>
  <c r="I22" i="10"/>
  <c r="C22" i="10"/>
  <c r="O22" i="10"/>
  <c r="M22" i="10"/>
  <c r="K22" i="10"/>
  <c r="O20" i="10"/>
  <c r="O21" i="10"/>
  <c r="O10" i="10"/>
  <c r="O11" i="10"/>
  <c r="O12" i="10"/>
  <c r="O13" i="10"/>
  <c r="O14" i="10"/>
  <c r="O15" i="10"/>
  <c r="O16" i="10"/>
  <c r="O17" i="10"/>
  <c r="O18" i="10"/>
  <c r="O19" i="10"/>
  <c r="O8" i="10"/>
  <c r="O9" i="10"/>
  <c r="G10" i="15"/>
  <c r="E10" i="15"/>
  <c r="K23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8" i="13"/>
  <c r="G23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Q22" i="10"/>
  <c r="Q24" i="7"/>
  <c r="S24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8" i="7"/>
  <c r="S22" i="6"/>
  <c r="Y15" i="1"/>
  <c r="U13" i="1"/>
  <c r="U15" i="1" s="1"/>
  <c r="W13" i="1"/>
  <c r="E15" i="1"/>
  <c r="G15" i="1"/>
  <c r="I15" i="1"/>
  <c r="K15" i="1"/>
  <c r="M15" i="1"/>
  <c r="O15" i="1"/>
  <c r="Q15" i="1"/>
  <c r="S15" i="1"/>
  <c r="W15" i="1"/>
  <c r="C15" i="1"/>
  <c r="Q22" i="6"/>
  <c r="O22" i="6"/>
  <c r="M22" i="6"/>
  <c r="K22" i="6"/>
  <c r="I24" i="7"/>
  <c r="K24" i="7"/>
  <c r="M24" i="7"/>
  <c r="O24" i="7"/>
  <c r="Q13" i="9"/>
  <c r="O13" i="9"/>
  <c r="M13" i="9"/>
  <c r="K13" i="9"/>
  <c r="I13" i="9"/>
  <c r="G13" i="9"/>
  <c r="E13" i="9"/>
  <c r="C13" i="9"/>
  <c r="C12" i="11"/>
  <c r="E12" i="11"/>
  <c r="G12" i="11"/>
  <c r="I12" i="11"/>
  <c r="M12" i="11"/>
  <c r="Q12" i="11"/>
  <c r="S12" i="11"/>
  <c r="E10" i="12"/>
  <c r="G10" i="12"/>
  <c r="I10" i="12"/>
  <c r="K10" i="12"/>
  <c r="M10" i="12"/>
  <c r="O10" i="12"/>
  <c r="C10" i="12"/>
  <c r="I23" i="13"/>
  <c r="E23" i="13"/>
  <c r="C10" i="15"/>
  <c r="Q10" i="12" l="1"/>
</calcChain>
</file>

<file path=xl/sharedStrings.xml><?xml version="1.0" encoding="utf-8"?>
<sst xmlns="http://schemas.openxmlformats.org/spreadsheetml/2006/main" count="643" uniqueCount="135">
  <si>
    <t>صندوق قابل معامله كيميا زرين كاردان</t>
  </si>
  <si>
    <t>صورت وضعیت پورتفوی</t>
  </si>
  <si>
    <t>برای ماه منتهی به 1401/10/30</t>
  </si>
  <si>
    <t>نام شرکت</t>
  </si>
  <si>
    <t>1401/09/30</t>
  </si>
  <si>
    <t>تغییرات طی دوره</t>
  </si>
  <si>
    <t>1401/10/30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</si>
  <si>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</si>
  <si>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</si>
  <si>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</si>
  <si>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</si>
  <si>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</si>
  <si>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</si>
  <si>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</si>
  <si>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</si>
  <si>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آوای پارس70%تادیه</t>
  </si>
  <si>
    <t>بیمه اتکایی تهران رواک50%تادیه</t>
  </si>
  <si>
    <t>پالایش نفت تبریز</t>
  </si>
  <si>
    <t>تمام سکه طرح جدید0211ملت</t>
  </si>
  <si>
    <t>تمام سکه طرح جدید0312 رفاه</t>
  </si>
  <si>
    <t>سرمایه گذاری پارس آریان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</si>
  <si>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</si>
  <si>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</si>
  <si>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</si>
  <si>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</si>
  <si>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</si>
  <si>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</si>
  <si>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</si>
  <si>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</si>
  <si>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</si>
  <si>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</si>
  <si>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</si>
  <si>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</si>
  <si>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دومینو14040208</t>
  </si>
  <si>
    <t>بله</t>
  </si>
  <si>
    <t>1399/02/08</t>
  </si>
  <si>
    <t>1404/02/07</t>
  </si>
  <si>
    <t>7.29%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</si>
  <si>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</si>
  <si>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</si>
  <si>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</si>
  <si>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</si>
  <si>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</si>
  <si>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</si>
  <si>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</si>
  <si>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</si>
  <si>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</si>
  <si>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</si>
  <si>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</si>
  <si>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</si>
  <si>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</si>
  <si>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</si>
  <si>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</si>
  <si>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</si>
  <si>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</si>
  <si>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مرزداران</t>
  </si>
  <si>
    <t>205-850-6667725-1</t>
  </si>
  <si>
    <t>سپرده کوتاه مدت</t>
  </si>
  <si>
    <t>1401/08/28</t>
  </si>
  <si>
    <t>بانک تجارت آفریقا</t>
  </si>
  <si>
    <t>98031693</t>
  </si>
  <si>
    <t>بانک تجارت مطهری- مهرداد</t>
  </si>
  <si>
    <t>279928865</t>
  </si>
  <si>
    <t>بانک سامان سی تیر</t>
  </si>
  <si>
    <t>849-810-1627461-1</t>
  </si>
  <si>
    <t>849-40-1627461-1</t>
  </si>
  <si>
    <t>حساب جاری</t>
  </si>
  <si>
    <t>بانک سامان ملاصدرا</t>
  </si>
  <si>
    <t>829-810-1627461-1</t>
  </si>
  <si>
    <t>بانک صادرات فردوسی</t>
  </si>
  <si>
    <t>0217334621006</t>
  </si>
  <si>
    <t>موسسه اعتباری ملل شیراز جنوبی</t>
  </si>
  <si>
    <t>0515-10-277-000000223</t>
  </si>
  <si>
    <t>0515-60-332-000000265</t>
  </si>
  <si>
    <t>سپرده بلند مدت</t>
  </si>
  <si>
    <t>0515-60-332-000000291</t>
  </si>
  <si>
    <t>بانک پاسارگاد ارمغان</t>
  </si>
  <si>
    <t>279-8100-15168673-1</t>
  </si>
  <si>
    <t>279-9012-15168673-3</t>
  </si>
  <si>
    <t>279-9012-15168673-2</t>
  </si>
  <si>
    <t>بانک اقتصاد نوین شهران</t>
  </si>
  <si>
    <t>184-812-6667725-1</t>
  </si>
  <si>
    <t>1401/09/12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</si>
  <si>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</si>
  <si>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</si>
  <si>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</si>
  <si>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</si>
  <si>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</si>
  <si>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</si>
  <si>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</si>
  <si>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</si>
  <si>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</si>
  <si>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</si>
  <si>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</si>
  <si>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</si>
  <si>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</si>
  <si>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</si>
  <si>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</si>
  <si>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</si>
  <si>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</si>
  <si>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</si>
  <si>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</si>
  <si>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سلف تمام سکه 001 مرکزی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</si>
  <si>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</si>
  <si>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</si>
  <si>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</si>
  <si>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</si>
  <si>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</si>
  <si>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</si>
  <si>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</si>
  <si>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</si>
  <si>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</si>
  <si>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</si>
  <si>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</si>
  <si>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205-283-6667725-1</t>
  </si>
  <si>
    <t>205-283-6667725-2</t>
  </si>
  <si>
    <t>0515-60-332-000000204</t>
  </si>
  <si>
    <t>279-9012-15168673-1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</si>
  <si>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</si>
  <si>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</si>
  <si>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</si>
  <si>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</si>
  <si>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</si>
  <si>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</si>
  <si>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</t>
  </si>
  <si>
    <t>فولاد مباركه</t>
  </si>
  <si>
    <t>اقتصاد نوين</t>
  </si>
  <si>
    <t>سرمايه گذاري غدير</t>
  </si>
  <si>
    <t>كوير تاير</t>
  </si>
  <si>
    <t>احياء سپاهان</t>
  </si>
  <si>
    <t>آهن و فولاد غدير ايرانيان</t>
  </si>
  <si>
    <t>نفت اصفهان</t>
  </si>
  <si>
    <t>اسنادخزانه-م18بودجه98-010614</t>
  </si>
  <si>
    <t>اسنادخزانه-م16بودجه98-010503</t>
  </si>
  <si>
    <t>اسنادخزانه-م11بودجه99-020906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</si>
</sst>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#,##0\ ;[Black]\(#,##0\);\-\ ;"/>
    <numFmt numFmtId="165" formatCode="_ * #,##0_-_ ;_ * #,##0\-_ ;_ * &quot;-&quot;??_-_ ;_ @_ "/>
    <numFmt numFmtId="171" formatCode="#,##0.00\ ;[Black]\(#,##0.00\);\-\ "/>
  </numFmts>
  <fonts count="7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sz val="11"/>
      <name val="Calibri"/>
    </font>
    <font>
      <sz val="16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5" fontId="1" fillId="0" borderId="0" xfId="1" applyNumberFormat="1" applyFont="1"/>
    <xf numFmtId="165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Fill="1"/>
    <xf numFmtId="0" fontId="1" fillId="0" borderId="0" xfId="0" applyFont="1" applyFill="1"/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center"/>
    </xf>
    <xf numFmtId="3" fontId="1" fillId="0" borderId="0" xfId="0" applyNumberFormat="1" applyFont="1" applyFill="1"/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71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164" fontId="5" fillId="0" borderId="0" xfId="0" applyNumberFormat="1" applyFont="1"/>
    <xf numFmtId="164" fontId="5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0"/>
  <sheetViews>
    <sheetView rightToLeft="1" tabSelected="1" topLeftCell="A2" workbookViewId="0">
      <selection activeCell="Y15" sqref="Y15"/>
    </sheetView>
  </sheetViews>
  <sheetFormatPr defaultRowHeight="18" x14ac:dyDescent="0.4"/>
  <cols>
    <col min="1" max="1" width="28.28515625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7.7109375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3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37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7.75" x14ac:dyDescent="0.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6" spans="1:25" ht="27.75" x14ac:dyDescent="0.4">
      <c r="A6" s="20" t="s">
        <v>3</v>
      </c>
      <c r="C6" s="21" t="s">
        <v>4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27.75" x14ac:dyDescent="0.4">
      <c r="A7" s="20" t="s">
        <v>3</v>
      </c>
      <c r="C7" s="22" t="s">
        <v>7</v>
      </c>
      <c r="E7" s="22" t="s">
        <v>8</v>
      </c>
      <c r="G7" s="22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2" t="s">
        <v>7</v>
      </c>
      <c r="S7" s="22" t="s">
        <v>12</v>
      </c>
      <c r="U7" s="22" t="s">
        <v>8</v>
      </c>
      <c r="W7" s="22" t="s">
        <v>9</v>
      </c>
      <c r="Y7" s="22" t="s">
        <v>13</v>
      </c>
    </row>
    <row r="8" spans="1:25" ht="27.75" x14ac:dyDescent="0.4">
      <c r="A8" s="21" t="s">
        <v>3</v>
      </c>
      <c r="C8" s="21" t="s">
        <v>7</v>
      </c>
      <c r="E8" s="21" t="s">
        <v>8</v>
      </c>
      <c r="G8" s="21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 ht="18.75" x14ac:dyDescent="0.45">
      <c r="A9" s="3" t="s">
        <v>15</v>
      </c>
      <c r="C9" s="4">
        <v>38137</v>
      </c>
      <c r="E9" s="5">
        <v>26720135</v>
      </c>
      <c r="F9" s="6"/>
      <c r="G9" s="5">
        <v>26537059.395</v>
      </c>
      <c r="H9" s="6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38137</v>
      </c>
      <c r="R9" s="7"/>
      <c r="S9" s="7">
        <v>700</v>
      </c>
      <c r="T9" s="7"/>
      <c r="U9" s="7">
        <v>26720135</v>
      </c>
      <c r="V9" s="7"/>
      <c r="W9" s="7">
        <v>26537059.395</v>
      </c>
      <c r="X9" s="6"/>
      <c r="Y9" s="6">
        <v>0</v>
      </c>
    </row>
    <row r="10" spans="1:25" ht="18.75" x14ac:dyDescent="0.45">
      <c r="A10" s="3" t="s">
        <v>16</v>
      </c>
      <c r="C10" s="4">
        <v>108053</v>
      </c>
      <c r="E10" s="5">
        <v>54075554</v>
      </c>
      <c r="F10" s="6"/>
      <c r="G10" s="5">
        <v>53705042.325000003</v>
      </c>
      <c r="H10" s="6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108053</v>
      </c>
      <c r="R10" s="7"/>
      <c r="S10" s="7">
        <v>500</v>
      </c>
      <c r="T10" s="7"/>
      <c r="U10" s="7">
        <v>54075554</v>
      </c>
      <c r="V10" s="7"/>
      <c r="W10" s="7">
        <v>53705042.325000003</v>
      </c>
      <c r="X10" s="6"/>
      <c r="Y10" s="6">
        <v>0</v>
      </c>
    </row>
    <row r="11" spans="1:25" ht="18.75" x14ac:dyDescent="0.45">
      <c r="A11" s="3" t="s">
        <v>17</v>
      </c>
      <c r="C11" s="4">
        <v>300000</v>
      </c>
      <c r="E11" s="5">
        <v>4190409325</v>
      </c>
      <c r="F11" s="6"/>
      <c r="G11" s="5">
        <v>4792315050</v>
      </c>
      <c r="H11" s="6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300000</v>
      </c>
      <c r="R11" s="7"/>
      <c r="S11" s="7">
        <v>17220</v>
      </c>
      <c r="T11" s="7"/>
      <c r="U11" s="7">
        <v>4190409325</v>
      </c>
      <c r="V11" s="7"/>
      <c r="W11" s="7">
        <v>5135262300</v>
      </c>
      <c r="X11" s="6"/>
      <c r="Y11" s="6">
        <v>0.46</v>
      </c>
    </row>
    <row r="12" spans="1:25" ht="18.75" x14ac:dyDescent="0.45">
      <c r="A12" s="3" t="s">
        <v>18</v>
      </c>
      <c r="C12" s="4">
        <v>2400</v>
      </c>
      <c r="E12" s="5">
        <v>4222070998</v>
      </c>
      <c r="F12" s="6"/>
      <c r="G12" s="5">
        <v>4501566000</v>
      </c>
      <c r="H12" s="6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2400</v>
      </c>
      <c r="R12" s="7"/>
      <c r="S12" s="7">
        <v>2060311</v>
      </c>
      <c r="T12" s="7"/>
      <c r="U12" s="7">
        <v>4222070998</v>
      </c>
      <c r="V12" s="7"/>
      <c r="W12" s="7">
        <v>4938565467</v>
      </c>
      <c r="X12" s="6"/>
      <c r="Y12" s="6">
        <v>0.44</v>
      </c>
    </row>
    <row r="13" spans="1:25" ht="18.75" x14ac:dyDescent="0.45">
      <c r="A13" s="3" t="s">
        <v>19</v>
      </c>
      <c r="C13" s="4">
        <v>366500</v>
      </c>
      <c r="E13" s="5">
        <v>619331179139</v>
      </c>
      <c r="F13" s="6"/>
      <c r="G13" s="5">
        <v>682700674601.875</v>
      </c>
      <c r="H13" s="6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366500</v>
      </c>
      <c r="R13" s="7"/>
      <c r="S13" s="7">
        <v>2060311</v>
      </c>
      <c r="T13" s="7"/>
      <c r="U13" s="7">
        <f>619331179139-27</f>
        <v>619331179112</v>
      </c>
      <c r="V13" s="7"/>
      <c r="W13" s="7">
        <f>754160101523.125-27</f>
        <v>754160101496.125</v>
      </c>
      <c r="X13" s="6"/>
      <c r="Y13" s="6">
        <v>66.88</v>
      </c>
    </row>
    <row r="14" spans="1:25" ht="18.75" x14ac:dyDescent="0.45">
      <c r="A14" s="3" t="s">
        <v>20</v>
      </c>
      <c r="C14" s="4">
        <v>241507</v>
      </c>
      <c r="E14" s="5">
        <v>1447653711</v>
      </c>
      <c r="F14" s="6"/>
      <c r="G14" s="5">
        <v>1166260222.0143001</v>
      </c>
      <c r="H14" s="6"/>
      <c r="I14" s="7">
        <v>0</v>
      </c>
      <c r="J14" s="7"/>
      <c r="K14" s="7">
        <v>0</v>
      </c>
      <c r="L14" s="7"/>
      <c r="M14" s="7">
        <v>-241507</v>
      </c>
      <c r="N14" s="7"/>
      <c r="O14" s="7">
        <v>1103121811</v>
      </c>
      <c r="P14" s="7"/>
      <c r="Q14" s="7">
        <v>0</v>
      </c>
      <c r="R14" s="7"/>
      <c r="S14" s="7">
        <v>0</v>
      </c>
      <c r="T14" s="7"/>
      <c r="U14" s="7">
        <v>0</v>
      </c>
      <c r="V14" s="7"/>
      <c r="W14" s="7">
        <v>0</v>
      </c>
      <c r="X14" s="6"/>
      <c r="Y14" s="6">
        <v>0</v>
      </c>
    </row>
    <row r="15" spans="1:25" ht="18.75" thickBot="1" x14ac:dyDescent="0.45">
      <c r="C15" s="10">
        <f>SUM(C9:C14)</f>
        <v>1056597</v>
      </c>
      <c r="D15" s="6"/>
      <c r="E15" s="10">
        <f>SUM(E9:E14)</f>
        <v>629272108862</v>
      </c>
      <c r="F15" s="6"/>
      <c r="G15" s="10">
        <f>SUM(G9:G14)</f>
        <v>693241057975.60925</v>
      </c>
      <c r="H15" s="6"/>
      <c r="I15" s="10">
        <f>SUM(I9:I14)</f>
        <v>0</v>
      </c>
      <c r="J15" s="7"/>
      <c r="K15" s="10">
        <f>SUM(K9:K14)</f>
        <v>0</v>
      </c>
      <c r="L15" s="7"/>
      <c r="M15" s="11">
        <f>SUM(M9:M14)</f>
        <v>-241507</v>
      </c>
      <c r="N15" s="7"/>
      <c r="O15" s="10">
        <f>SUM(O9:O14)</f>
        <v>1103121811</v>
      </c>
      <c r="P15" s="7"/>
      <c r="Q15" s="10">
        <f>SUM(Q9:Q14)</f>
        <v>815090</v>
      </c>
      <c r="R15" s="7"/>
      <c r="S15" s="10">
        <f>SUM(S9:S14)</f>
        <v>4139042</v>
      </c>
      <c r="T15" s="7"/>
      <c r="U15" s="10">
        <f>SUM(U9:U14)</f>
        <v>627824455124</v>
      </c>
      <c r="V15" s="7"/>
      <c r="W15" s="10">
        <f>SUM(W9:W14)</f>
        <v>764314171364.84497</v>
      </c>
      <c r="X15" s="6"/>
      <c r="Y15" s="14">
        <f>SUM(Y9:Y14)</f>
        <v>67.78</v>
      </c>
    </row>
    <row r="16" spans="1:25" ht="18.75" thickTop="1" x14ac:dyDescent="0.4"/>
    <row r="18" spans="23:23" x14ac:dyDescent="0.4">
      <c r="W18" s="5"/>
    </row>
    <row r="20" spans="23:23" x14ac:dyDescent="0.4">
      <c r="W20" s="4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24"/>
  <sheetViews>
    <sheetView rightToLeft="1" workbookViewId="0">
      <selection activeCell="Q11" sqref="Q11"/>
    </sheetView>
  </sheetViews>
  <sheetFormatPr defaultRowHeight="18" x14ac:dyDescent="0.4"/>
  <cols>
    <col min="1" max="1" width="31" style="1" bestFit="1" customWidth="1"/>
    <col min="2" max="2" width="1" style="1" customWidth="1"/>
    <col min="3" max="3" width="9.140625" style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33.28515625" style="1" bestFit="1" customWidth="1"/>
    <col min="10" max="10" width="1" style="1" customWidth="1"/>
    <col min="11" max="11" width="9.140625" style="6" customWidth="1"/>
    <col min="12" max="12" width="1" style="6" customWidth="1"/>
    <col min="13" max="13" width="16" style="6" bestFit="1" customWidth="1"/>
    <col min="14" max="14" width="1" style="6" customWidth="1"/>
    <col min="15" max="15" width="16.7109375" style="6" bestFit="1" customWidth="1"/>
    <col min="16" max="16" width="1" style="6" customWidth="1"/>
    <col min="17" max="17" width="33.28515625" style="6" bestFit="1" customWidth="1"/>
    <col min="18" max="18" width="1" style="1" customWidth="1"/>
    <col min="19" max="19" width="13.42578125" style="1" bestFit="1" customWidth="1"/>
    <col min="20" max="20" width="14.140625" style="1" bestFit="1" customWidth="1"/>
    <col min="21" max="21" width="10.140625" style="1" bestFit="1" customWidth="1"/>
    <col min="22" max="22" width="2" style="1" customWidth="1"/>
    <col min="23" max="23" width="11.7109375" style="1" bestFit="1" customWidth="1"/>
    <col min="24" max="16384" width="9.140625" style="1"/>
  </cols>
  <sheetData>
    <row r="2" spans="1:23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3" ht="27.75" x14ac:dyDescent="0.4">
      <c r="A3" s="20" t="s">
        <v>83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3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23" ht="27.75" x14ac:dyDescent="0.4">
      <c r="A6" s="20" t="s">
        <v>3</v>
      </c>
      <c r="C6" s="21" t="s">
        <v>85</v>
      </c>
      <c r="D6" s="21" t="s">
        <v>85</v>
      </c>
      <c r="E6" s="21" t="s">
        <v>85</v>
      </c>
      <c r="F6" s="21" t="s">
        <v>85</v>
      </c>
      <c r="G6" s="21" t="s">
        <v>85</v>
      </c>
      <c r="H6" s="21" t="s">
        <v>85</v>
      </c>
      <c r="I6" s="21" t="s">
        <v>85</v>
      </c>
      <c r="K6" s="21" t="s">
        <v>86</v>
      </c>
      <c r="L6" s="21" t="s">
        <v>86</v>
      </c>
      <c r="M6" s="21" t="s">
        <v>86</v>
      </c>
      <c r="N6" s="21" t="s">
        <v>86</v>
      </c>
      <c r="O6" s="21" t="s">
        <v>86</v>
      </c>
      <c r="P6" s="21" t="s">
        <v>86</v>
      </c>
      <c r="Q6" s="21" t="s">
        <v>86</v>
      </c>
      <c r="T6" s="16"/>
      <c r="U6" s="4"/>
      <c r="V6" s="4"/>
      <c r="W6" s="17"/>
    </row>
    <row r="7" spans="1:23" ht="27.75" x14ac:dyDescent="0.4">
      <c r="A7" s="21" t="s">
        <v>3</v>
      </c>
      <c r="C7" s="12" t="s">
        <v>7</v>
      </c>
      <c r="E7" s="12" t="s">
        <v>99</v>
      </c>
      <c r="G7" s="12" t="s">
        <v>100</v>
      </c>
      <c r="I7" s="12" t="s">
        <v>103</v>
      </c>
      <c r="K7" s="12" t="s">
        <v>7</v>
      </c>
      <c r="M7" s="21" t="s">
        <v>99</v>
      </c>
      <c r="O7" s="12" t="s">
        <v>100</v>
      </c>
      <c r="Q7" s="12" t="s">
        <v>103</v>
      </c>
    </row>
    <row r="8" spans="1:23" ht="18.75" customHeight="1" x14ac:dyDescent="0.45">
      <c r="A8" s="3" t="s">
        <v>20</v>
      </c>
      <c r="C8" s="8">
        <v>241507</v>
      </c>
      <c r="D8" s="8"/>
      <c r="E8" s="8">
        <v>1103121811</v>
      </c>
      <c r="F8" s="8"/>
      <c r="G8" s="8">
        <v>1147262188</v>
      </c>
      <c r="H8" s="8"/>
      <c r="I8" s="8">
        <v>-44140377</v>
      </c>
      <c r="J8" s="8"/>
      <c r="K8" s="7">
        <v>749943</v>
      </c>
      <c r="L8" s="7"/>
      <c r="M8" s="7">
        <v>3304173027</v>
      </c>
      <c r="N8" s="7"/>
      <c r="O8" s="8">
        <f>M8-Q8</f>
        <v>4250504877</v>
      </c>
      <c r="P8" s="7"/>
      <c r="Q8" s="7">
        <v>-946331850</v>
      </c>
      <c r="S8" s="8"/>
      <c r="U8" s="4"/>
    </row>
    <row r="9" spans="1:23" ht="18.75" x14ac:dyDescent="0.45">
      <c r="A9" s="3" t="s">
        <v>18</v>
      </c>
      <c r="C9" s="8">
        <v>0</v>
      </c>
      <c r="D9" s="8"/>
      <c r="E9" s="8">
        <v>0</v>
      </c>
      <c r="F9" s="8"/>
      <c r="G9" s="8">
        <v>0</v>
      </c>
      <c r="H9" s="8"/>
      <c r="I9" s="8">
        <v>0</v>
      </c>
      <c r="J9" s="8"/>
      <c r="K9" s="7">
        <v>2700</v>
      </c>
      <c r="L9" s="7"/>
      <c r="M9" s="7">
        <v>4890529402</v>
      </c>
      <c r="N9" s="7"/>
      <c r="O9" s="8">
        <f>M9-Q9</f>
        <v>4749829874</v>
      </c>
      <c r="P9" s="7"/>
      <c r="Q9" s="7">
        <v>140699528</v>
      </c>
      <c r="S9" s="8"/>
      <c r="U9" s="4"/>
    </row>
    <row r="10" spans="1:23" ht="18.75" x14ac:dyDescent="0.45">
      <c r="A10" s="3" t="s">
        <v>19</v>
      </c>
      <c r="C10" s="8">
        <v>0</v>
      </c>
      <c r="D10" s="8"/>
      <c r="E10" s="8">
        <v>0</v>
      </c>
      <c r="F10" s="8"/>
      <c r="G10" s="8">
        <v>0</v>
      </c>
      <c r="H10" s="8"/>
      <c r="I10" s="8">
        <v>0</v>
      </c>
      <c r="J10" s="8"/>
      <c r="K10" s="7">
        <v>2200</v>
      </c>
      <c r="L10" s="7"/>
      <c r="M10" s="7">
        <v>3944342613</v>
      </c>
      <c r="N10" s="7"/>
      <c r="O10" s="8">
        <f>M10-Q10</f>
        <v>3717676929</v>
      </c>
      <c r="P10" s="7"/>
      <c r="Q10" s="7">
        <v>226665684</v>
      </c>
      <c r="S10" s="8"/>
      <c r="U10" s="4"/>
    </row>
    <row r="11" spans="1:23" s="25" customFormat="1" ht="18.75" x14ac:dyDescent="0.45">
      <c r="A11" s="24" t="s">
        <v>102</v>
      </c>
      <c r="C11" s="26">
        <v>0</v>
      </c>
      <c r="D11" s="26"/>
      <c r="E11" s="26">
        <v>0</v>
      </c>
      <c r="F11" s="26"/>
      <c r="G11" s="26">
        <v>0</v>
      </c>
      <c r="H11" s="26"/>
      <c r="I11" s="26">
        <v>0</v>
      </c>
      <c r="J11" s="26"/>
      <c r="K11" s="27">
        <v>700</v>
      </c>
      <c r="L11" s="27"/>
      <c r="M11" s="27">
        <v>1214668728</v>
      </c>
      <c r="N11" s="27"/>
      <c r="O11" s="26">
        <f>M11-Q11</f>
        <v>1208375437</v>
      </c>
      <c r="P11" s="27"/>
      <c r="Q11" s="27">
        <v>6293291</v>
      </c>
      <c r="S11" s="26"/>
      <c r="U11" s="28"/>
    </row>
    <row r="12" spans="1:23" ht="18.75" x14ac:dyDescent="0.45">
      <c r="A12" s="3" t="s">
        <v>125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v>0</v>
      </c>
      <c r="K12" s="5">
        <v>5000000</v>
      </c>
      <c r="M12" s="5">
        <v>55479000000</v>
      </c>
      <c r="O12" s="8">
        <f>M12-Q12</f>
        <v>54953146579</v>
      </c>
      <c r="Q12" s="7">
        <v>525853421</v>
      </c>
      <c r="S12" s="8"/>
      <c r="U12" s="8"/>
      <c r="V12" s="8"/>
    </row>
    <row r="13" spans="1:23" ht="18.75" x14ac:dyDescent="0.45">
      <c r="A13" s="3" t="s">
        <v>131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v>0</v>
      </c>
      <c r="K13" s="5">
        <v>3796964</v>
      </c>
      <c r="M13" s="5">
        <v>24940114200</v>
      </c>
      <c r="O13" s="8">
        <f>M13-Q13</f>
        <v>26719972859</v>
      </c>
      <c r="Q13" s="7">
        <v>-1779858659</v>
      </c>
      <c r="S13" s="8"/>
      <c r="U13" s="8"/>
      <c r="V13" s="8"/>
    </row>
    <row r="14" spans="1:23" ht="18.75" x14ac:dyDescent="0.45">
      <c r="A14" s="3" t="s">
        <v>126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v>0</v>
      </c>
      <c r="K14" s="5">
        <v>5100000</v>
      </c>
      <c r="M14" s="5">
        <v>16753500000</v>
      </c>
      <c r="O14" s="8">
        <f>M14-Q14</f>
        <v>17813057800</v>
      </c>
      <c r="Q14" s="7">
        <v>-1059557800</v>
      </c>
      <c r="S14" s="8"/>
      <c r="U14" s="8"/>
      <c r="V14" s="8"/>
    </row>
    <row r="15" spans="1:23" ht="18.75" x14ac:dyDescent="0.45">
      <c r="A15" s="3" t="s">
        <v>127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v>0</v>
      </c>
      <c r="K15" s="5">
        <v>2125000</v>
      </c>
      <c r="M15" s="5">
        <v>29707500000</v>
      </c>
      <c r="O15" s="8">
        <f>M15-Q15</f>
        <v>29686376279</v>
      </c>
      <c r="Q15" s="7">
        <v>21123721</v>
      </c>
      <c r="S15" s="8"/>
      <c r="U15" s="8"/>
      <c r="V15" s="8"/>
    </row>
    <row r="16" spans="1:23" ht="18.75" x14ac:dyDescent="0.45">
      <c r="A16" s="3" t="s">
        <v>128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v>0</v>
      </c>
      <c r="K16" s="5">
        <v>2860000</v>
      </c>
      <c r="M16" s="5">
        <v>10862848572</v>
      </c>
      <c r="O16" s="8">
        <f>M16-Q16</f>
        <v>12514056259</v>
      </c>
      <c r="Q16" s="7">
        <v>-1651207687</v>
      </c>
      <c r="S16" s="8"/>
      <c r="U16" s="8"/>
      <c r="V16" s="8"/>
    </row>
    <row r="17" spans="1:23" ht="18.75" x14ac:dyDescent="0.45">
      <c r="A17" s="3" t="s">
        <v>129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v>0</v>
      </c>
      <c r="K17" s="5">
        <v>1249992</v>
      </c>
      <c r="M17" s="5">
        <v>19743224800</v>
      </c>
      <c r="O17" s="8">
        <f>M17-Q17</f>
        <v>21290601365</v>
      </c>
      <c r="Q17" s="7">
        <v>-1547376565</v>
      </c>
      <c r="S17" s="8"/>
      <c r="U17" s="8"/>
      <c r="V17" s="8"/>
    </row>
    <row r="18" spans="1:23" ht="18.75" x14ac:dyDescent="0.45">
      <c r="A18" s="3" t="s">
        <v>130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v>0</v>
      </c>
      <c r="K18" s="5">
        <v>1500000</v>
      </c>
      <c r="M18" s="5">
        <v>25195797680</v>
      </c>
      <c r="O18" s="8">
        <f>M18-Q18</f>
        <v>28211946352</v>
      </c>
      <c r="Q18" s="7">
        <v>-3016148672</v>
      </c>
      <c r="S18" s="8"/>
      <c r="U18" s="8"/>
      <c r="V18" s="8"/>
    </row>
    <row r="19" spans="1:23" ht="18.75" x14ac:dyDescent="0.45">
      <c r="A19" s="3" t="s">
        <v>132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v>0</v>
      </c>
      <c r="K19" s="6">
        <v>40933</v>
      </c>
      <c r="M19" s="5">
        <v>40933000000</v>
      </c>
      <c r="O19" s="8">
        <f>M19-Q19</f>
        <v>39880750814</v>
      </c>
      <c r="Q19" s="7">
        <v>1052249186</v>
      </c>
      <c r="S19" s="8"/>
      <c r="U19" s="8"/>
      <c r="V19" s="8"/>
    </row>
    <row r="20" spans="1:23" ht="18.75" x14ac:dyDescent="0.45">
      <c r="A20" s="3" t="s">
        <v>133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v>0</v>
      </c>
      <c r="K20" s="6">
        <v>43499</v>
      </c>
      <c r="M20" s="5">
        <v>43499000000</v>
      </c>
      <c r="O20" s="8">
        <f>M20-Q20</f>
        <v>43333677967</v>
      </c>
      <c r="Q20" s="7">
        <v>165322033</v>
      </c>
      <c r="S20" s="8"/>
      <c r="U20" s="8"/>
      <c r="V20" s="8"/>
    </row>
    <row r="21" spans="1:23" ht="18.75" x14ac:dyDescent="0.45">
      <c r="A21" s="3" t="s">
        <v>134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v>0</v>
      </c>
      <c r="K21" s="5">
        <v>36000</v>
      </c>
      <c r="M21" s="5">
        <v>28493640000</v>
      </c>
      <c r="O21" s="8">
        <f>M21-Q21</f>
        <v>27539093043</v>
      </c>
      <c r="Q21" s="7">
        <v>954546957</v>
      </c>
      <c r="S21" s="8"/>
      <c r="U21" s="8"/>
      <c r="V21" s="8"/>
    </row>
    <row r="22" spans="1:23" ht="18.75" thickBot="1" x14ac:dyDescent="0.45">
      <c r="C22" s="11">
        <f>SUM(C8:C21)</f>
        <v>241507</v>
      </c>
      <c r="E22" s="11">
        <f>SUM(E8:E21)</f>
        <v>1103121811</v>
      </c>
      <c r="G22" s="11">
        <f>SUM(G8:G21)</f>
        <v>1147262188</v>
      </c>
      <c r="I22" s="11">
        <f>SUM(I8:I21)</f>
        <v>-44140377</v>
      </c>
      <c r="K22" s="11">
        <f>SUM(K8:K21)</f>
        <v>22507931</v>
      </c>
      <c r="M22" s="11">
        <f>SUM(M8:M21)</f>
        <v>308961339022</v>
      </c>
      <c r="O22" s="11">
        <f>SUM(O8:O21)</f>
        <v>315869066434</v>
      </c>
      <c r="Q22" s="11">
        <f>SUM(Q8:Q21)</f>
        <v>-6907727412</v>
      </c>
    </row>
    <row r="23" spans="1:23" ht="18.75" thickTop="1" x14ac:dyDescent="0.4">
      <c r="W23" s="4"/>
    </row>
    <row r="24" spans="1:23" x14ac:dyDescent="0.4">
      <c r="S24" s="8"/>
    </row>
  </sheetData>
  <mergeCells count="7">
    <mergeCell ref="A2:Q2"/>
    <mergeCell ref="A3:Q3"/>
    <mergeCell ref="A4:Q4"/>
    <mergeCell ref="M7"/>
    <mergeCell ref="K6:Q6"/>
    <mergeCell ref="A6:A7"/>
    <mergeCell ref="C6:I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"/>
  <sheetViews>
    <sheetView rightToLeft="1" view="pageBreakPreview" zoomScale="60" zoomScaleNormal="100" workbookViewId="0">
      <selection activeCell="O13" sqref="O13"/>
    </sheetView>
  </sheetViews>
  <sheetFormatPr defaultRowHeight="18" x14ac:dyDescent="0.4"/>
  <cols>
    <col min="1" max="1" width="28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18.28515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27.75" x14ac:dyDescent="0.4">
      <c r="A3" s="20" t="s">
        <v>83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6" spans="1:21" ht="27.75" x14ac:dyDescent="0.4">
      <c r="A6" s="20" t="s">
        <v>3</v>
      </c>
      <c r="C6" s="21" t="s">
        <v>85</v>
      </c>
      <c r="D6" s="21" t="s">
        <v>85</v>
      </c>
      <c r="E6" s="21" t="s">
        <v>85</v>
      </c>
      <c r="F6" s="21" t="s">
        <v>85</v>
      </c>
      <c r="G6" s="21" t="s">
        <v>85</v>
      </c>
      <c r="H6" s="21" t="s">
        <v>85</v>
      </c>
      <c r="I6" s="21" t="s">
        <v>85</v>
      </c>
      <c r="J6" s="21" t="s">
        <v>85</v>
      </c>
      <c r="K6" s="21" t="s">
        <v>85</v>
      </c>
      <c r="M6" s="21" t="s">
        <v>86</v>
      </c>
      <c r="N6" s="21" t="s">
        <v>86</v>
      </c>
      <c r="O6" s="21" t="s">
        <v>86</v>
      </c>
      <c r="P6" s="21" t="s">
        <v>86</v>
      </c>
      <c r="Q6" s="21" t="s">
        <v>86</v>
      </c>
      <c r="R6" s="21" t="s">
        <v>86</v>
      </c>
      <c r="S6" s="21" t="s">
        <v>86</v>
      </c>
      <c r="T6" s="21" t="s">
        <v>86</v>
      </c>
      <c r="U6" s="21" t="s">
        <v>86</v>
      </c>
    </row>
    <row r="7" spans="1:21" ht="27.75" x14ac:dyDescent="0.4">
      <c r="A7" s="21" t="s">
        <v>3</v>
      </c>
      <c r="C7" s="13" t="s">
        <v>104</v>
      </c>
      <c r="E7" s="13" t="s">
        <v>105</v>
      </c>
      <c r="G7" s="13" t="s">
        <v>106</v>
      </c>
      <c r="I7" s="13" t="s">
        <v>52</v>
      </c>
      <c r="K7" s="13" t="s">
        <v>107</v>
      </c>
      <c r="M7" s="13" t="s">
        <v>104</v>
      </c>
      <c r="O7" s="13" t="s">
        <v>105</v>
      </c>
      <c r="Q7" s="13" t="s">
        <v>106</v>
      </c>
      <c r="S7" s="13" t="s">
        <v>52</v>
      </c>
      <c r="U7" s="23" t="s">
        <v>107</v>
      </c>
    </row>
    <row r="8" spans="1:21" s="30" customFormat="1" ht="30" customHeight="1" x14ac:dyDescent="0.25">
      <c r="A8" s="29" t="s">
        <v>20</v>
      </c>
      <c r="C8" s="31">
        <v>0</v>
      </c>
      <c r="D8" s="31"/>
      <c r="E8" s="31">
        <v>0</v>
      </c>
      <c r="F8" s="31"/>
      <c r="G8" s="31">
        <v>-44140377</v>
      </c>
      <c r="H8" s="31"/>
      <c r="I8" s="31">
        <v>-44140377</v>
      </c>
      <c r="J8" s="32"/>
      <c r="K8" s="32">
        <v>-0.05</v>
      </c>
      <c r="L8" s="32"/>
      <c r="M8" s="31">
        <v>0</v>
      </c>
      <c r="N8" s="31"/>
      <c r="O8" s="31">
        <v>0</v>
      </c>
      <c r="P8" s="31"/>
      <c r="Q8" s="31">
        <v>-1191173971</v>
      </c>
      <c r="R8" s="31"/>
      <c r="S8" s="31">
        <v>-1191173971</v>
      </c>
      <c r="T8" s="32"/>
      <c r="U8" s="32">
        <v>-0.55000000000000004</v>
      </c>
    </row>
    <row r="9" spans="1:21" s="30" customFormat="1" ht="30" customHeight="1" x14ac:dyDescent="0.25">
      <c r="A9" s="29" t="s">
        <v>18</v>
      </c>
      <c r="C9" s="31">
        <v>0</v>
      </c>
      <c r="D9" s="31"/>
      <c r="E9" s="31">
        <v>436999467</v>
      </c>
      <c r="F9" s="31"/>
      <c r="G9" s="31">
        <v>0</v>
      </c>
      <c r="H9" s="31"/>
      <c r="I9" s="31">
        <v>436999467</v>
      </c>
      <c r="J9" s="32"/>
      <c r="K9" s="32">
        <v>0.46</v>
      </c>
      <c r="L9" s="32"/>
      <c r="M9" s="31">
        <v>0</v>
      </c>
      <c r="N9" s="31"/>
      <c r="O9" s="31">
        <v>716494469</v>
      </c>
      <c r="P9" s="31"/>
      <c r="Q9" s="31">
        <v>140699528</v>
      </c>
      <c r="R9" s="31"/>
      <c r="S9" s="31">
        <v>857193997</v>
      </c>
      <c r="T9" s="32"/>
      <c r="U9" s="32">
        <v>0.39</v>
      </c>
    </row>
    <row r="10" spans="1:21" s="30" customFormat="1" ht="30" customHeight="1" x14ac:dyDescent="0.25">
      <c r="A10" s="29" t="s">
        <v>19</v>
      </c>
      <c r="C10" s="31">
        <v>0</v>
      </c>
      <c r="D10" s="31"/>
      <c r="E10" s="31">
        <v>71459426922</v>
      </c>
      <c r="F10" s="31"/>
      <c r="G10" s="31">
        <v>0</v>
      </c>
      <c r="H10" s="31"/>
      <c r="I10" s="31">
        <v>71459426922</v>
      </c>
      <c r="J10" s="32"/>
      <c r="K10" s="32">
        <v>75.7</v>
      </c>
      <c r="L10" s="32"/>
      <c r="M10" s="31">
        <v>0</v>
      </c>
      <c r="N10" s="31"/>
      <c r="O10" s="31">
        <v>134828922384</v>
      </c>
      <c r="P10" s="31"/>
      <c r="Q10" s="31">
        <v>226665684</v>
      </c>
      <c r="R10" s="31"/>
      <c r="S10" s="31">
        <v>135055588068</v>
      </c>
      <c r="T10" s="32"/>
      <c r="U10" s="32">
        <v>61.92</v>
      </c>
    </row>
    <row r="11" spans="1:21" s="30" customFormat="1" ht="30" customHeight="1" x14ac:dyDescent="0.25">
      <c r="A11" s="29" t="s">
        <v>17</v>
      </c>
      <c r="C11" s="31">
        <v>0</v>
      </c>
      <c r="D11" s="31"/>
      <c r="E11" s="31">
        <v>342947250</v>
      </c>
      <c r="F11" s="31"/>
      <c r="G11" s="31">
        <v>0</v>
      </c>
      <c r="H11" s="31"/>
      <c r="I11" s="31">
        <v>342947250</v>
      </c>
      <c r="J11" s="32"/>
      <c r="K11" s="32">
        <v>0.36</v>
      </c>
      <c r="L11" s="32"/>
      <c r="M11" s="31">
        <v>0</v>
      </c>
      <c r="N11" s="31"/>
      <c r="O11" s="31">
        <v>-1690879050</v>
      </c>
      <c r="P11" s="31"/>
      <c r="Q11" s="31">
        <v>0</v>
      </c>
      <c r="R11" s="31"/>
      <c r="S11" s="31">
        <v>944852975</v>
      </c>
      <c r="T11" s="32"/>
      <c r="U11" s="32">
        <v>0.43</v>
      </c>
    </row>
    <row r="12" spans="1:21" s="30" customFormat="1" ht="30" customHeight="1" thickBot="1" x14ac:dyDescent="0.3">
      <c r="C12" s="33">
        <f>SUM(C8:C11)</f>
        <v>0</v>
      </c>
      <c r="D12" s="32"/>
      <c r="E12" s="33">
        <f>SUM(E8:E11)</f>
        <v>72239373639</v>
      </c>
      <c r="F12" s="32"/>
      <c r="G12" s="33">
        <f>SUM(G8:G11)</f>
        <v>-44140377</v>
      </c>
      <c r="H12" s="32"/>
      <c r="I12" s="33">
        <f>SUM(I8:I11)</f>
        <v>72195233262</v>
      </c>
      <c r="J12" s="32"/>
      <c r="K12" s="34">
        <f>SUM(K8:K11)</f>
        <v>76.47</v>
      </c>
      <c r="L12" s="32"/>
      <c r="M12" s="33">
        <f>SUM(M8:M11)</f>
        <v>0</v>
      </c>
      <c r="N12" s="31"/>
      <c r="O12" s="33">
        <f>SUM(O8:O11)</f>
        <v>133854537803</v>
      </c>
      <c r="P12" s="31"/>
      <c r="Q12" s="33">
        <f>SUM(Q8:Q11)</f>
        <v>-823808759</v>
      </c>
      <c r="R12" s="31"/>
      <c r="S12" s="33">
        <f>SUM(S8:S11)</f>
        <v>135666461069</v>
      </c>
      <c r="T12" s="32"/>
      <c r="U12" s="34">
        <f>SUM(U8:U11)</f>
        <v>62.190000000000005</v>
      </c>
    </row>
    <row r="13" spans="1:21" ht="18.75" thickTop="1" x14ac:dyDescent="0.4"/>
  </sheetData>
  <mergeCells count="7">
    <mergeCell ref="A2:U2"/>
    <mergeCell ref="A3:U3"/>
    <mergeCell ref="A4:U4"/>
    <mergeCell ref="U7"/>
    <mergeCell ref="M6:U6"/>
    <mergeCell ref="C6:K6"/>
    <mergeCell ref="A6:A7"/>
  </mergeCells>
  <pageMargins left="0.7" right="0.7" top="0.75" bottom="0.75" header="0.3" footer="0.3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11"/>
  <sheetViews>
    <sheetView rightToLeft="1" view="pageBreakPreview" zoomScale="60" zoomScaleNormal="100" workbookViewId="0">
      <selection activeCell="Q8" sqref="Q8:Q9"/>
    </sheetView>
  </sheetViews>
  <sheetFormatPr defaultRowHeight="18" x14ac:dyDescent="0.4"/>
  <cols>
    <col min="1" max="1" width="32.2851562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20.710937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9" ht="27.75" x14ac:dyDescent="0.4">
      <c r="A3" s="20" t="s">
        <v>83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9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9" ht="27.75" x14ac:dyDescent="0.4">
      <c r="A6" s="20" t="s">
        <v>87</v>
      </c>
      <c r="C6" s="21" t="s">
        <v>85</v>
      </c>
      <c r="D6" s="21" t="s">
        <v>85</v>
      </c>
      <c r="E6" s="21" t="s">
        <v>85</v>
      </c>
      <c r="F6" s="21" t="s">
        <v>85</v>
      </c>
      <c r="G6" s="21" t="s">
        <v>85</v>
      </c>
      <c r="H6" s="21" t="s">
        <v>85</v>
      </c>
      <c r="I6" s="21" t="s">
        <v>85</v>
      </c>
      <c r="K6" s="21" t="s">
        <v>86</v>
      </c>
      <c r="L6" s="21" t="s">
        <v>86</v>
      </c>
      <c r="M6" s="21" t="s">
        <v>86</v>
      </c>
      <c r="N6" s="21" t="s">
        <v>86</v>
      </c>
      <c r="O6" s="21" t="s">
        <v>86</v>
      </c>
      <c r="P6" s="21" t="s">
        <v>86</v>
      </c>
      <c r="Q6" s="21" t="s">
        <v>86</v>
      </c>
    </row>
    <row r="7" spans="1:19" ht="27.75" x14ac:dyDescent="0.4">
      <c r="A7" s="21" t="s">
        <v>87</v>
      </c>
      <c r="C7" s="13" t="s">
        <v>108</v>
      </c>
      <c r="E7" s="13" t="s">
        <v>105</v>
      </c>
      <c r="G7" s="13" t="s">
        <v>106</v>
      </c>
      <c r="I7" s="13" t="s">
        <v>109</v>
      </c>
      <c r="K7" s="13" t="s">
        <v>108</v>
      </c>
      <c r="M7" s="13" t="s">
        <v>105</v>
      </c>
      <c r="O7" s="13" t="s">
        <v>106</v>
      </c>
      <c r="Q7" s="23" t="s">
        <v>109</v>
      </c>
    </row>
    <row r="8" spans="1:19" s="36" customFormat="1" ht="24.75" customHeight="1" x14ac:dyDescent="0.6">
      <c r="A8" s="35" t="s">
        <v>102</v>
      </c>
      <c r="C8" s="37">
        <v>0</v>
      </c>
      <c r="D8" s="37"/>
      <c r="E8" s="37">
        <v>17589121173</v>
      </c>
      <c r="F8" s="37"/>
      <c r="G8" s="37">
        <v>0</v>
      </c>
      <c r="H8" s="37"/>
      <c r="I8" s="37">
        <v>17589121173</v>
      </c>
      <c r="J8" s="37"/>
      <c r="K8" s="37">
        <v>0</v>
      </c>
      <c r="L8" s="37"/>
      <c r="M8" s="37">
        <v>17348630624</v>
      </c>
      <c r="N8" s="37"/>
      <c r="O8" s="37">
        <v>6293291</v>
      </c>
      <c r="P8" s="37"/>
      <c r="Q8" s="37">
        <f>O8+M8+K8</f>
        <v>17354923915</v>
      </c>
      <c r="R8" s="37"/>
      <c r="S8" s="37"/>
    </row>
    <row r="9" spans="1:19" s="36" customFormat="1" ht="24.75" customHeight="1" x14ac:dyDescent="0.6">
      <c r="A9" s="35" t="s">
        <v>33</v>
      </c>
      <c r="C9" s="37">
        <v>1253751171</v>
      </c>
      <c r="D9" s="37"/>
      <c r="E9" s="37">
        <v>862832584</v>
      </c>
      <c r="F9" s="37"/>
      <c r="G9" s="37">
        <v>0</v>
      </c>
      <c r="H9" s="37"/>
      <c r="I9" s="37">
        <v>2116583755</v>
      </c>
      <c r="J9" s="37"/>
      <c r="K9" s="37">
        <v>7400768670</v>
      </c>
      <c r="L9" s="37"/>
      <c r="M9" s="37">
        <v>1274770906</v>
      </c>
      <c r="N9" s="37"/>
      <c r="O9" s="37">
        <v>0</v>
      </c>
      <c r="P9" s="37"/>
      <c r="Q9" s="37">
        <f>O9+M9+K9</f>
        <v>8675539576</v>
      </c>
      <c r="R9" s="37"/>
      <c r="S9" s="37"/>
    </row>
    <row r="10" spans="1:19" s="36" customFormat="1" ht="24.75" customHeight="1" thickBot="1" x14ac:dyDescent="0.6">
      <c r="C10" s="38">
        <f>SUM(C8:C9)</f>
        <v>1253751171</v>
      </c>
      <c r="D10" s="37"/>
      <c r="E10" s="38">
        <f>SUM(E8:E9)</f>
        <v>18451953757</v>
      </c>
      <c r="F10" s="37"/>
      <c r="G10" s="38">
        <f>SUM(G8:G9)</f>
        <v>0</v>
      </c>
      <c r="H10" s="37"/>
      <c r="I10" s="38">
        <f>SUM(I8:I9)</f>
        <v>19705704928</v>
      </c>
      <c r="J10" s="37"/>
      <c r="K10" s="38">
        <f>SUM(K8:K9)</f>
        <v>7400768670</v>
      </c>
      <c r="L10" s="37"/>
      <c r="M10" s="38">
        <f>SUM(M8:M9)</f>
        <v>18623401530</v>
      </c>
      <c r="N10" s="37"/>
      <c r="O10" s="38">
        <f>SUM(O8:O9)</f>
        <v>6293291</v>
      </c>
      <c r="P10" s="37"/>
      <c r="Q10" s="38">
        <f>SUM(Q8:Q9)</f>
        <v>26030463491</v>
      </c>
      <c r="R10" s="37"/>
      <c r="S10" s="37"/>
    </row>
    <row r="11" spans="1:19" ht="24.75" customHeight="1" thickTop="1" x14ac:dyDescent="0.4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</sheetData>
  <mergeCells count="7">
    <mergeCell ref="A2:Q2"/>
    <mergeCell ref="A3:Q3"/>
    <mergeCell ref="A4:Q4"/>
    <mergeCell ref="Q7"/>
    <mergeCell ref="K6:Q6"/>
    <mergeCell ref="A6:A7"/>
    <mergeCell ref="C6:I6"/>
  </mergeCells>
  <pageMargins left="0.17" right="0.32" top="0.75" bottom="0.75" header="0.3" footer="0.3"/>
  <pageSetup paperSize="9" scale="4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4"/>
  <sheetViews>
    <sheetView rightToLeft="1" topLeftCell="A7" workbookViewId="0">
      <selection activeCell="K23" sqref="K23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40.14062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40.14062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7.75" x14ac:dyDescent="0.4">
      <c r="A3" s="20" t="s">
        <v>83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6" spans="1:11" ht="27.75" x14ac:dyDescent="0.4">
      <c r="A6" s="21" t="s">
        <v>110</v>
      </c>
      <c r="B6" s="21" t="s">
        <v>110</v>
      </c>
      <c r="C6" s="21" t="s">
        <v>110</v>
      </c>
      <c r="E6" s="21" t="s">
        <v>85</v>
      </c>
      <c r="F6" s="21" t="s">
        <v>85</v>
      </c>
      <c r="G6" s="21" t="s">
        <v>85</v>
      </c>
      <c r="I6" s="21" t="s">
        <v>86</v>
      </c>
      <c r="J6" s="21" t="s">
        <v>86</v>
      </c>
      <c r="K6" s="21" t="s">
        <v>86</v>
      </c>
    </row>
    <row r="7" spans="1:11" ht="27.75" x14ac:dyDescent="0.4">
      <c r="A7" s="12" t="s">
        <v>111</v>
      </c>
      <c r="C7" s="12" t="s">
        <v>49</v>
      </c>
      <c r="E7" s="12" t="s">
        <v>112</v>
      </c>
      <c r="G7" s="12" t="s">
        <v>113</v>
      </c>
      <c r="I7" s="12" t="s">
        <v>112</v>
      </c>
      <c r="K7" s="21" t="s">
        <v>113</v>
      </c>
    </row>
    <row r="8" spans="1:11" ht="18.75" x14ac:dyDescent="0.45">
      <c r="A8" s="3" t="s">
        <v>55</v>
      </c>
      <c r="C8" s="1" t="s">
        <v>114</v>
      </c>
      <c r="E8" s="5">
        <v>0</v>
      </c>
      <c r="F8" s="6"/>
      <c r="G8" s="18">
        <f t="shared" ref="G8:G21" si="0">E8/2510674118*100</f>
        <v>0</v>
      </c>
      <c r="H8" s="6"/>
      <c r="I8" s="7">
        <v>1049076624</v>
      </c>
      <c r="J8" s="6"/>
      <c r="K8" s="18">
        <f>I8/61057614501*100</f>
        <v>1.7181749280146184</v>
      </c>
    </row>
    <row r="9" spans="1:11" ht="18.75" x14ac:dyDescent="0.45">
      <c r="A9" s="3" t="s">
        <v>55</v>
      </c>
      <c r="C9" s="1" t="s">
        <v>56</v>
      </c>
      <c r="E9" s="5">
        <v>97274</v>
      </c>
      <c r="F9" s="6"/>
      <c r="G9" s="18">
        <f t="shared" si="0"/>
        <v>3.874417603726618E-3</v>
      </c>
      <c r="H9" s="6"/>
      <c r="I9" s="7">
        <v>-1297861</v>
      </c>
      <c r="J9" s="6"/>
      <c r="K9" s="18">
        <f t="shared" ref="K9:K22" si="1">I9/61057614501*100</f>
        <v>-2.1256333228982334E-3</v>
      </c>
    </row>
    <row r="10" spans="1:11" ht="18.75" x14ac:dyDescent="0.45">
      <c r="A10" s="3" t="s">
        <v>55</v>
      </c>
      <c r="C10" s="1" t="s">
        <v>115</v>
      </c>
      <c r="E10" s="5">
        <v>0</v>
      </c>
      <c r="F10" s="6"/>
      <c r="G10" s="18">
        <f t="shared" si="0"/>
        <v>0</v>
      </c>
      <c r="H10" s="6"/>
      <c r="I10" s="7">
        <v>1440167208</v>
      </c>
      <c r="J10" s="6"/>
      <c r="K10" s="18">
        <f t="shared" si="1"/>
        <v>2.3587020550506654</v>
      </c>
    </row>
    <row r="11" spans="1:11" ht="18.75" x14ac:dyDescent="0.45">
      <c r="A11" s="3" t="s">
        <v>59</v>
      </c>
      <c r="C11" s="1" t="s">
        <v>60</v>
      </c>
      <c r="E11" s="5">
        <v>375401</v>
      </c>
      <c r="F11" s="6"/>
      <c r="G11" s="18">
        <f t="shared" si="0"/>
        <v>1.4952199383767257E-2</v>
      </c>
      <c r="H11" s="6"/>
      <c r="I11" s="7">
        <v>25535031</v>
      </c>
      <c r="J11" s="6"/>
      <c r="K11" s="18">
        <f t="shared" si="1"/>
        <v>4.1821206427220946E-2</v>
      </c>
    </row>
    <row r="12" spans="1:11" ht="18.75" x14ac:dyDescent="0.45">
      <c r="A12" s="3" t="s">
        <v>61</v>
      </c>
      <c r="C12" s="1" t="s">
        <v>62</v>
      </c>
      <c r="E12" s="5">
        <v>79683334</v>
      </c>
      <c r="F12" s="6"/>
      <c r="G12" s="18">
        <f t="shared" si="0"/>
        <v>3.1737824287397221</v>
      </c>
      <c r="H12" s="6"/>
      <c r="I12" s="7">
        <v>120279805</v>
      </c>
      <c r="J12" s="6"/>
      <c r="K12" s="18">
        <f t="shared" si="1"/>
        <v>0.19699394741016299</v>
      </c>
    </row>
    <row r="13" spans="1:11" ht="18.75" x14ac:dyDescent="0.45">
      <c r="A13" s="3" t="s">
        <v>63</v>
      </c>
      <c r="C13" s="1" t="s">
        <v>64</v>
      </c>
      <c r="E13" s="5">
        <v>2001</v>
      </c>
      <c r="F13" s="6"/>
      <c r="G13" s="18">
        <f t="shared" si="0"/>
        <v>7.969971035484264E-5</v>
      </c>
      <c r="H13" s="6"/>
      <c r="I13" s="7">
        <v>31014</v>
      </c>
      <c r="J13" s="6"/>
      <c r="K13" s="18">
        <f t="shared" si="1"/>
        <v>5.0794647405512468E-5</v>
      </c>
    </row>
    <row r="14" spans="1:11" ht="18.75" x14ac:dyDescent="0.45">
      <c r="A14" s="3" t="s">
        <v>67</v>
      </c>
      <c r="C14" s="1" t="s">
        <v>68</v>
      </c>
      <c r="E14" s="5">
        <v>1053</v>
      </c>
      <c r="F14" s="6"/>
      <c r="G14" s="18">
        <f t="shared" si="0"/>
        <v>4.1940927038305497E-5</v>
      </c>
      <c r="H14" s="6"/>
      <c r="I14" s="7">
        <v>6291</v>
      </c>
      <c r="J14" s="6"/>
      <c r="K14" s="18">
        <f t="shared" si="1"/>
        <v>1.0303383208489036E-5</v>
      </c>
    </row>
    <row r="15" spans="1:11" ht="18.75" x14ac:dyDescent="0.45">
      <c r="A15" s="3" t="s">
        <v>69</v>
      </c>
      <c r="C15" s="1" t="s">
        <v>70</v>
      </c>
      <c r="E15" s="5">
        <v>7435</v>
      </c>
      <c r="F15" s="6"/>
      <c r="G15" s="18">
        <f t="shared" si="0"/>
        <v>2.961356054414068E-4</v>
      </c>
      <c r="H15" s="6"/>
      <c r="I15" s="7">
        <v>37151</v>
      </c>
      <c r="J15" s="6"/>
      <c r="K15" s="18">
        <f t="shared" si="1"/>
        <v>6.0845809820151988E-5</v>
      </c>
    </row>
    <row r="16" spans="1:11" ht="18.75" x14ac:dyDescent="0.45">
      <c r="A16" s="3" t="s">
        <v>71</v>
      </c>
      <c r="C16" s="1" t="s">
        <v>72</v>
      </c>
      <c r="E16" s="5">
        <v>0</v>
      </c>
      <c r="F16" s="6"/>
      <c r="G16" s="18">
        <f t="shared" si="0"/>
        <v>0</v>
      </c>
      <c r="H16" s="6"/>
      <c r="I16" s="7">
        <v>77433</v>
      </c>
      <c r="J16" s="6"/>
      <c r="K16" s="18">
        <f t="shared" si="1"/>
        <v>1.2681956318278992E-4</v>
      </c>
    </row>
    <row r="17" spans="1:11" ht="18.75" x14ac:dyDescent="0.45">
      <c r="A17" s="3" t="s">
        <v>71</v>
      </c>
      <c r="C17" s="1" t="s">
        <v>73</v>
      </c>
      <c r="E17" s="5">
        <v>321369840</v>
      </c>
      <c r="F17" s="6"/>
      <c r="G17" s="18">
        <f t="shared" si="0"/>
        <v>12.800141511635243</v>
      </c>
      <c r="H17" s="6"/>
      <c r="I17" s="7">
        <v>13360794402</v>
      </c>
      <c r="J17" s="6"/>
      <c r="K17" s="18">
        <f t="shared" si="1"/>
        <v>21.882273834627419</v>
      </c>
    </row>
    <row r="18" spans="1:11" ht="18.75" x14ac:dyDescent="0.45">
      <c r="A18" s="3" t="s">
        <v>71</v>
      </c>
      <c r="C18" s="1" t="s">
        <v>116</v>
      </c>
      <c r="E18" s="5">
        <v>0</v>
      </c>
      <c r="F18" s="6"/>
      <c r="G18" s="18">
        <f t="shared" si="0"/>
        <v>0</v>
      </c>
      <c r="H18" s="6"/>
      <c r="I18" s="7">
        <v>19991095804</v>
      </c>
      <c r="J18" s="6"/>
      <c r="K18" s="18">
        <f t="shared" si="1"/>
        <v>32.741363984458623</v>
      </c>
    </row>
    <row r="19" spans="1:11" ht="18.75" x14ac:dyDescent="0.45">
      <c r="A19" s="3" t="s">
        <v>71</v>
      </c>
      <c r="C19" s="1" t="s">
        <v>75</v>
      </c>
      <c r="E19" s="5">
        <v>800273960</v>
      </c>
      <c r="F19" s="6"/>
      <c r="G19" s="18">
        <f t="shared" si="0"/>
        <v>31.874863976273321</v>
      </c>
      <c r="H19" s="6"/>
      <c r="I19" s="7">
        <v>5167123244</v>
      </c>
      <c r="J19" s="6"/>
      <c r="K19" s="18">
        <f t="shared" si="1"/>
        <v>8.4627008215582578</v>
      </c>
    </row>
    <row r="20" spans="1:11" ht="18.75" x14ac:dyDescent="0.45">
      <c r="A20" s="3" t="s">
        <v>76</v>
      </c>
      <c r="C20" s="1" t="s">
        <v>117</v>
      </c>
      <c r="E20" s="5">
        <v>0</v>
      </c>
      <c r="F20" s="6"/>
      <c r="G20" s="18">
        <f t="shared" si="0"/>
        <v>0</v>
      </c>
      <c r="H20" s="6"/>
      <c r="I20" s="7">
        <v>2772602832</v>
      </c>
      <c r="J20" s="6"/>
      <c r="K20" s="18">
        <f t="shared" si="1"/>
        <v>4.5409616059510318</v>
      </c>
    </row>
    <row r="21" spans="1:11" ht="18.75" x14ac:dyDescent="0.45">
      <c r="A21" s="3" t="s">
        <v>76</v>
      </c>
      <c r="C21" s="1" t="s">
        <v>78</v>
      </c>
      <c r="E21" s="5">
        <v>338572590</v>
      </c>
      <c r="F21" s="6"/>
      <c r="G21" s="18">
        <f t="shared" si="0"/>
        <v>13.485326015536678</v>
      </c>
      <c r="H21" s="6"/>
      <c r="I21" s="7">
        <v>2418925695</v>
      </c>
      <c r="J21" s="6"/>
      <c r="K21" s="18">
        <f t="shared" si="1"/>
        <v>3.9617101237395751</v>
      </c>
    </row>
    <row r="22" spans="1:11" ht="18.75" x14ac:dyDescent="0.45">
      <c r="A22" s="3" t="s">
        <v>76</v>
      </c>
      <c r="C22" s="1" t="s">
        <v>79</v>
      </c>
      <c r="E22" s="5">
        <v>970291230</v>
      </c>
      <c r="F22" s="6"/>
      <c r="G22" s="18">
        <f>E22/2510674118*100</f>
        <v>38.646641674584707</v>
      </c>
      <c r="H22" s="6"/>
      <c r="I22" s="7">
        <v>14713159828</v>
      </c>
      <c r="J22" s="6"/>
      <c r="K22" s="18">
        <f t="shared" si="1"/>
        <v>24.097174362681706</v>
      </c>
    </row>
    <row r="23" spans="1:11" ht="18.75" thickBot="1" x14ac:dyDescent="0.45">
      <c r="E23" s="10">
        <f>SUM(E8:E22)</f>
        <v>2510674118</v>
      </c>
      <c r="F23" s="6"/>
      <c r="G23" s="15">
        <f>SUM(G8:G22)</f>
        <v>100</v>
      </c>
      <c r="H23" s="6"/>
      <c r="I23" s="11">
        <f>SUM(I8:I22)</f>
        <v>61057614501</v>
      </c>
      <c r="J23" s="6"/>
      <c r="K23" s="15">
        <f>SUM(K8:K22)</f>
        <v>100</v>
      </c>
    </row>
    <row r="24" spans="1:11" ht="18.75" thickTop="1" x14ac:dyDescent="0.4"/>
  </sheetData>
  <mergeCells count="7">
    <mergeCell ref="A2:K2"/>
    <mergeCell ref="A3:K3"/>
    <mergeCell ref="A4:K4"/>
    <mergeCell ref="K7"/>
    <mergeCell ref="I6:K6"/>
    <mergeCell ref="A6:C6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A6" sqref="A6:A7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140625" style="1" customWidth="1"/>
    <col min="4" max="4" width="1" style="1" customWidth="1"/>
    <col min="5" max="5" width="28.42578125" style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20" t="s">
        <v>0</v>
      </c>
      <c r="B2" s="20"/>
      <c r="C2" s="20"/>
      <c r="D2" s="20"/>
      <c r="E2" s="20"/>
    </row>
    <row r="3" spans="1:5" ht="27.75" x14ac:dyDescent="0.4">
      <c r="A3" s="20" t="s">
        <v>83</v>
      </c>
      <c r="B3" s="20"/>
      <c r="C3" s="20"/>
      <c r="D3" s="20"/>
      <c r="E3" s="20"/>
    </row>
    <row r="4" spans="1:5" ht="27.75" x14ac:dyDescent="0.4">
      <c r="A4" s="20" t="s">
        <v>2</v>
      </c>
      <c r="B4" s="20"/>
      <c r="C4" s="20"/>
      <c r="D4" s="20"/>
      <c r="E4" s="20"/>
    </row>
    <row r="6" spans="1:5" ht="27.75" x14ac:dyDescent="0.4">
      <c r="A6" s="20" t="s">
        <v>118</v>
      </c>
      <c r="C6" s="21" t="s">
        <v>85</v>
      </c>
      <c r="E6" s="21" t="s">
        <v>6</v>
      </c>
    </row>
    <row r="7" spans="1:5" ht="27.75" x14ac:dyDescent="0.4">
      <c r="A7" s="21" t="s">
        <v>118</v>
      </c>
      <c r="C7" s="21" t="s">
        <v>52</v>
      </c>
      <c r="E7" s="21" t="s">
        <v>52</v>
      </c>
    </row>
    <row r="8" spans="1:5" ht="18.75" x14ac:dyDescent="0.45">
      <c r="A8" s="3" t="s">
        <v>118</v>
      </c>
      <c r="C8" s="8">
        <v>2940479</v>
      </c>
      <c r="D8" s="8"/>
      <c r="E8" s="8">
        <v>144554430</v>
      </c>
    </row>
    <row r="9" spans="1:5" ht="18.75" x14ac:dyDescent="0.45">
      <c r="A9" s="3" t="s">
        <v>119</v>
      </c>
      <c r="C9" s="8">
        <v>215</v>
      </c>
      <c r="D9" s="8"/>
      <c r="E9" s="8">
        <v>5642819</v>
      </c>
    </row>
    <row r="10" spans="1:5" ht="18.75" x14ac:dyDescent="0.45">
      <c r="A10" s="3" t="s">
        <v>120</v>
      </c>
      <c r="C10" s="8">
        <v>0</v>
      </c>
      <c r="D10" s="8"/>
      <c r="E10" s="8">
        <v>11953383</v>
      </c>
    </row>
    <row r="11" spans="1:5" ht="19.5" thickBot="1" x14ac:dyDescent="0.5">
      <c r="A11" s="3" t="s">
        <v>92</v>
      </c>
      <c r="C11" s="9">
        <v>2940694</v>
      </c>
      <c r="D11" s="8"/>
      <c r="E11" s="9">
        <v>162150632</v>
      </c>
    </row>
    <row r="12" spans="1:5" ht="18.75" thickTop="1" x14ac:dyDescent="0.4">
      <c r="C12" s="8"/>
      <c r="D12" s="8"/>
      <c r="E12" s="8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K14" sqref="K14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2.28515625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20" t="s">
        <v>0</v>
      </c>
      <c r="B2" s="20"/>
      <c r="C2" s="20"/>
      <c r="D2" s="20"/>
      <c r="E2" s="20"/>
      <c r="F2" s="20"/>
      <c r="G2" s="20"/>
    </row>
    <row r="3" spans="1:7" ht="27.75" x14ac:dyDescent="0.4">
      <c r="A3" s="20" t="s">
        <v>83</v>
      </c>
      <c r="B3" s="20"/>
      <c r="C3" s="20"/>
      <c r="D3" s="20"/>
      <c r="E3" s="20"/>
      <c r="F3" s="20"/>
      <c r="G3" s="20"/>
    </row>
    <row r="4" spans="1:7" ht="27.75" x14ac:dyDescent="0.4">
      <c r="A4" s="20" t="s">
        <v>2</v>
      </c>
      <c r="B4" s="20"/>
      <c r="C4" s="20"/>
      <c r="D4" s="20"/>
      <c r="E4" s="20"/>
      <c r="F4" s="20"/>
      <c r="G4" s="20"/>
    </row>
    <row r="6" spans="1:7" ht="27.75" x14ac:dyDescent="0.4">
      <c r="A6" s="21" t="s">
        <v>87</v>
      </c>
      <c r="C6" s="21" t="s">
        <v>52</v>
      </c>
      <c r="E6" s="21" t="s">
        <v>107</v>
      </c>
      <c r="G6" s="21" t="s">
        <v>13</v>
      </c>
    </row>
    <row r="7" spans="1:7" ht="18.75" x14ac:dyDescent="0.45">
      <c r="A7" s="3" t="s">
        <v>121</v>
      </c>
      <c r="C7" s="7">
        <v>72195233262</v>
      </c>
      <c r="D7" s="6"/>
      <c r="E7" s="6">
        <v>76.48</v>
      </c>
      <c r="F7" s="6"/>
      <c r="G7" s="6">
        <v>6.4</v>
      </c>
    </row>
    <row r="8" spans="1:7" ht="18.75" x14ac:dyDescent="0.45">
      <c r="A8" s="3" t="s">
        <v>122</v>
      </c>
      <c r="C8" s="7">
        <v>19705704928</v>
      </c>
      <c r="D8" s="6"/>
      <c r="E8" s="6">
        <v>20.87</v>
      </c>
      <c r="F8" s="6"/>
      <c r="G8" s="6">
        <v>1.75</v>
      </c>
    </row>
    <row r="9" spans="1:7" ht="18.75" x14ac:dyDescent="0.45">
      <c r="A9" s="3" t="s">
        <v>123</v>
      </c>
      <c r="C9" s="7">
        <v>2510674118</v>
      </c>
      <c r="D9" s="6"/>
      <c r="E9" s="6">
        <v>2.65</v>
      </c>
      <c r="F9" s="6"/>
      <c r="G9" s="6">
        <v>0.22</v>
      </c>
    </row>
    <row r="10" spans="1:7" ht="18.75" thickBot="1" x14ac:dyDescent="0.45">
      <c r="C10" s="9">
        <f>SUM(C7:C9)</f>
        <v>94411612308</v>
      </c>
      <c r="E10" s="19">
        <f>SUM(E7:E9)</f>
        <v>100.00000000000001</v>
      </c>
      <c r="G10" s="19">
        <f>SUM(G7:G9)</f>
        <v>8.370000000000001</v>
      </c>
    </row>
    <row r="11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C7" sqref="C7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7.75" x14ac:dyDescent="0.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7.75" x14ac:dyDescent="0.4">
      <c r="A6" s="20" t="s">
        <v>3</v>
      </c>
      <c r="C6" s="21" t="s">
        <v>4</v>
      </c>
      <c r="D6" s="21" t="s">
        <v>4</v>
      </c>
      <c r="E6" s="21" t="s">
        <v>4</v>
      </c>
      <c r="F6" s="21" t="s">
        <v>4</v>
      </c>
      <c r="G6" s="21" t="s">
        <v>4</v>
      </c>
      <c r="H6" s="21" t="s">
        <v>4</v>
      </c>
      <c r="I6" s="21" t="s">
        <v>4</v>
      </c>
      <c r="K6" s="21" t="s">
        <v>6</v>
      </c>
      <c r="L6" s="21" t="s">
        <v>6</v>
      </c>
      <c r="M6" s="21" t="s">
        <v>6</v>
      </c>
      <c r="N6" s="21" t="s">
        <v>6</v>
      </c>
      <c r="O6" s="21" t="s">
        <v>6</v>
      </c>
      <c r="P6" s="21" t="s">
        <v>6</v>
      </c>
      <c r="Q6" s="21" t="s">
        <v>6</v>
      </c>
    </row>
    <row r="7" spans="1:17" ht="27.75" x14ac:dyDescent="0.4">
      <c r="A7" s="21" t="s">
        <v>3</v>
      </c>
      <c r="C7" s="13" t="s">
        <v>21</v>
      </c>
      <c r="E7" s="13" t="s">
        <v>22</v>
      </c>
      <c r="G7" s="13" t="s">
        <v>23</v>
      </c>
      <c r="I7" s="13" t="s">
        <v>24</v>
      </c>
      <c r="K7" s="13" t="s">
        <v>21</v>
      </c>
      <c r="M7" s="13" t="s">
        <v>22</v>
      </c>
      <c r="O7" s="23" t="s">
        <v>23</v>
      </c>
      <c r="Q7" s="23" t="s">
        <v>24</v>
      </c>
    </row>
  </sheetData>
  <mergeCells count="8">
    <mergeCell ref="A2:Q2"/>
    <mergeCell ref="A3:Q3"/>
    <mergeCell ref="A4:Q4"/>
    <mergeCell ref="O7"/>
    <mergeCell ref="Q7"/>
    <mergeCell ref="K6:Q6"/>
    <mergeCell ref="A6:A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9"/>
  <sheetViews>
    <sheetView rightToLeft="1" zoomScale="60" zoomScaleNormal="60" workbookViewId="0">
      <selection activeCell="U8" sqref="U8"/>
    </sheetView>
  </sheetViews>
  <sheetFormatPr defaultRowHeight="18" x14ac:dyDescent="0.4"/>
  <cols>
    <col min="1" max="1" width="21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7.710937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9.570312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4.85546875" style="1" bestFit="1" customWidth="1"/>
    <col min="28" max="28" width="1" style="1" customWidth="1"/>
    <col min="29" max="29" width="7.710937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37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37" ht="27.75" x14ac:dyDescent="0.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37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6" spans="1:37" ht="27.75" x14ac:dyDescent="0.4">
      <c r="A6" s="21" t="s">
        <v>25</v>
      </c>
      <c r="B6" s="21" t="s">
        <v>25</v>
      </c>
      <c r="C6" s="21" t="s">
        <v>25</v>
      </c>
      <c r="D6" s="21" t="s">
        <v>25</v>
      </c>
      <c r="E6" s="21" t="s">
        <v>25</v>
      </c>
      <c r="F6" s="21" t="s">
        <v>25</v>
      </c>
      <c r="G6" s="21" t="s">
        <v>25</v>
      </c>
      <c r="H6" s="21" t="s">
        <v>25</v>
      </c>
      <c r="I6" s="21" t="s">
        <v>25</v>
      </c>
      <c r="J6" s="21" t="s">
        <v>25</v>
      </c>
      <c r="K6" s="21" t="s">
        <v>25</v>
      </c>
      <c r="L6" s="21" t="s">
        <v>25</v>
      </c>
      <c r="M6" s="21" t="s">
        <v>25</v>
      </c>
      <c r="O6" s="21" t="s">
        <v>4</v>
      </c>
      <c r="P6" s="21" t="s">
        <v>4</v>
      </c>
      <c r="Q6" s="21" t="s">
        <v>4</v>
      </c>
      <c r="R6" s="21" t="s">
        <v>4</v>
      </c>
      <c r="S6" s="21" t="s">
        <v>4</v>
      </c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  <c r="Z6" s="21" t="s">
        <v>5</v>
      </c>
      <c r="AA6" s="21" t="s">
        <v>5</v>
      </c>
      <c r="AC6" s="21" t="s">
        <v>6</v>
      </c>
      <c r="AD6" s="21" t="s">
        <v>6</v>
      </c>
      <c r="AE6" s="21" t="s">
        <v>6</v>
      </c>
      <c r="AF6" s="21" t="s">
        <v>6</v>
      </c>
      <c r="AG6" s="21" t="s">
        <v>6</v>
      </c>
      <c r="AH6" s="21" t="s">
        <v>6</v>
      </c>
      <c r="AI6" s="21" t="s">
        <v>6</v>
      </c>
      <c r="AJ6" s="21" t="s">
        <v>6</v>
      </c>
      <c r="AK6" s="21" t="s">
        <v>6</v>
      </c>
    </row>
    <row r="7" spans="1:37" ht="27.75" x14ac:dyDescent="0.4">
      <c r="A7" s="22" t="s">
        <v>26</v>
      </c>
      <c r="C7" s="22" t="s">
        <v>27</v>
      </c>
      <c r="E7" s="22" t="s">
        <v>28</v>
      </c>
      <c r="G7" s="22" t="s">
        <v>29</v>
      </c>
      <c r="I7" s="22" t="s">
        <v>30</v>
      </c>
      <c r="K7" s="22" t="s">
        <v>31</v>
      </c>
      <c r="M7" s="22" t="s">
        <v>24</v>
      </c>
      <c r="O7" s="22" t="s">
        <v>7</v>
      </c>
      <c r="Q7" s="22" t="s">
        <v>8</v>
      </c>
      <c r="S7" s="22" t="s">
        <v>9</v>
      </c>
      <c r="U7" s="23" t="s">
        <v>10</v>
      </c>
      <c r="V7" s="23" t="s">
        <v>10</v>
      </c>
      <c r="W7" s="23" t="s">
        <v>10</v>
      </c>
      <c r="Y7" s="23" t="s">
        <v>11</v>
      </c>
      <c r="Z7" s="23" t="s">
        <v>11</v>
      </c>
      <c r="AA7" s="23" t="s">
        <v>11</v>
      </c>
      <c r="AC7" s="22" t="s">
        <v>7</v>
      </c>
      <c r="AE7" s="22" t="s">
        <v>32</v>
      </c>
      <c r="AG7" s="22" t="s">
        <v>8</v>
      </c>
      <c r="AI7" s="22" t="s">
        <v>9</v>
      </c>
      <c r="AK7" s="22" t="s">
        <v>13</v>
      </c>
    </row>
    <row r="8" spans="1:37" ht="27.75" x14ac:dyDescent="0.4">
      <c r="A8" s="21" t="s">
        <v>26</v>
      </c>
      <c r="C8" s="21" t="s">
        <v>27</v>
      </c>
      <c r="E8" s="21" t="s">
        <v>28</v>
      </c>
      <c r="G8" s="21" t="s">
        <v>29</v>
      </c>
      <c r="I8" s="21" t="s">
        <v>30</v>
      </c>
      <c r="K8" s="21" t="s">
        <v>31</v>
      </c>
      <c r="M8" s="21" t="s">
        <v>24</v>
      </c>
      <c r="O8" s="21" t="s">
        <v>7</v>
      </c>
      <c r="Q8" s="21" t="s">
        <v>8</v>
      </c>
      <c r="S8" s="21" t="s">
        <v>9</v>
      </c>
      <c r="U8" s="23" t="s">
        <v>7</v>
      </c>
      <c r="W8" s="23" t="s">
        <v>8</v>
      </c>
      <c r="Y8" s="23" t="s">
        <v>7</v>
      </c>
      <c r="AA8" s="23" t="s">
        <v>14</v>
      </c>
      <c r="AC8" s="21" t="s">
        <v>7</v>
      </c>
      <c r="AE8" s="21" t="s">
        <v>32</v>
      </c>
      <c r="AG8" s="21" t="s">
        <v>8</v>
      </c>
      <c r="AI8" s="21" t="s">
        <v>9</v>
      </c>
      <c r="AK8" s="21" t="s">
        <v>13</v>
      </c>
    </row>
    <row r="9" spans="1:37" ht="18.75" x14ac:dyDescent="0.45">
      <c r="A9" s="3" t="s">
        <v>33</v>
      </c>
      <c r="C9" s="1" t="s">
        <v>34</v>
      </c>
      <c r="E9" s="1" t="s">
        <v>34</v>
      </c>
      <c r="G9" s="1" t="s">
        <v>35</v>
      </c>
      <c r="I9" s="1" t="s">
        <v>36</v>
      </c>
      <c r="K9" s="4">
        <v>18</v>
      </c>
      <c r="M9" s="4">
        <v>18</v>
      </c>
      <c r="O9" s="4">
        <v>82900</v>
      </c>
      <c r="Q9" s="4">
        <v>79362945909</v>
      </c>
      <c r="S9" s="4">
        <v>81332538804</v>
      </c>
      <c r="U9" s="4">
        <v>0</v>
      </c>
      <c r="W9" s="4">
        <v>0</v>
      </c>
      <c r="Y9" s="4">
        <v>0</v>
      </c>
      <c r="AA9" s="4">
        <v>0</v>
      </c>
      <c r="AC9" s="4">
        <v>82900</v>
      </c>
      <c r="AE9" s="4">
        <v>991680</v>
      </c>
      <c r="AG9" s="4">
        <v>79362945909</v>
      </c>
      <c r="AI9" s="4">
        <v>82195371388</v>
      </c>
      <c r="AK9" s="1" t="s">
        <v>37</v>
      </c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6" sqref="A6:A7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7.75" x14ac:dyDescent="0.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6" spans="1:13" ht="27.75" x14ac:dyDescent="0.4">
      <c r="A6" s="20" t="s">
        <v>3</v>
      </c>
      <c r="C6" s="21" t="s">
        <v>6</v>
      </c>
      <c r="D6" s="21" t="s">
        <v>6</v>
      </c>
      <c r="E6" s="21" t="s">
        <v>6</v>
      </c>
      <c r="F6" s="21" t="s">
        <v>6</v>
      </c>
      <c r="G6" s="21" t="s">
        <v>6</v>
      </c>
      <c r="H6" s="21" t="s">
        <v>6</v>
      </c>
      <c r="I6" s="21" t="s">
        <v>6</v>
      </c>
      <c r="J6" s="21" t="s">
        <v>6</v>
      </c>
      <c r="K6" s="21" t="s">
        <v>6</v>
      </c>
      <c r="L6" s="21" t="s">
        <v>6</v>
      </c>
      <c r="M6" s="21" t="s">
        <v>6</v>
      </c>
    </row>
    <row r="7" spans="1:13" ht="27.75" x14ac:dyDescent="0.4">
      <c r="A7" s="20"/>
      <c r="C7" s="2" t="s">
        <v>7</v>
      </c>
      <c r="E7" s="2" t="s">
        <v>38</v>
      </c>
      <c r="G7" s="2" t="s">
        <v>39</v>
      </c>
      <c r="I7" s="2" t="s">
        <v>40</v>
      </c>
      <c r="K7" s="2" t="s">
        <v>41</v>
      </c>
      <c r="M7" s="20" t="s">
        <v>42</v>
      </c>
    </row>
  </sheetData>
  <mergeCells count="6">
    <mergeCell ref="A2:M2"/>
    <mergeCell ref="A3:M3"/>
    <mergeCell ref="A4:M4"/>
    <mergeCell ref="M7"/>
    <mergeCell ref="C6:M6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Q8" sqref="Q8"/>
    </sheetView>
  </sheetViews>
  <sheetFormatPr defaultRowHeight="18" x14ac:dyDescent="0.4"/>
  <cols>
    <col min="1" max="1" width="51.855468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</row>
    <row r="3" spans="1:31" ht="27.75" x14ac:dyDescent="0.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</row>
    <row r="4" spans="1:31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</row>
    <row r="6" spans="1:31" ht="27.75" x14ac:dyDescent="0.4">
      <c r="A6" s="21" t="s">
        <v>43</v>
      </c>
      <c r="B6" s="21" t="s">
        <v>43</v>
      </c>
      <c r="C6" s="21" t="s">
        <v>43</v>
      </c>
      <c r="D6" s="21" t="s">
        <v>43</v>
      </c>
      <c r="E6" s="21" t="s">
        <v>43</v>
      </c>
      <c r="F6" s="21" t="s">
        <v>43</v>
      </c>
      <c r="G6" s="21" t="s">
        <v>43</v>
      </c>
      <c r="H6" s="21" t="s">
        <v>43</v>
      </c>
      <c r="I6" s="21" t="s">
        <v>43</v>
      </c>
      <c r="K6" s="21" t="s">
        <v>4</v>
      </c>
      <c r="L6" s="21" t="s">
        <v>4</v>
      </c>
      <c r="M6" s="21" t="s">
        <v>4</v>
      </c>
      <c r="N6" s="21" t="s">
        <v>4</v>
      </c>
      <c r="O6" s="21" t="s">
        <v>4</v>
      </c>
      <c r="Q6" s="21" t="s">
        <v>5</v>
      </c>
      <c r="R6" s="21" t="s">
        <v>5</v>
      </c>
      <c r="S6" s="21" t="s">
        <v>5</v>
      </c>
      <c r="T6" s="21" t="s">
        <v>5</v>
      </c>
      <c r="U6" s="21" t="s">
        <v>5</v>
      </c>
      <c r="V6" s="21" t="s">
        <v>5</v>
      </c>
      <c r="W6" s="21" t="s">
        <v>5</v>
      </c>
      <c r="Y6" s="21" t="s">
        <v>6</v>
      </c>
      <c r="Z6" s="21" t="s">
        <v>6</v>
      </c>
      <c r="AA6" s="21" t="s">
        <v>6</v>
      </c>
      <c r="AB6" s="21" t="s">
        <v>6</v>
      </c>
      <c r="AC6" s="21" t="s">
        <v>6</v>
      </c>
      <c r="AD6" s="21" t="s">
        <v>6</v>
      </c>
      <c r="AE6" s="21" t="s">
        <v>6</v>
      </c>
    </row>
    <row r="7" spans="1:31" ht="27.75" x14ac:dyDescent="0.4">
      <c r="A7" s="22" t="s">
        <v>44</v>
      </c>
      <c r="C7" s="22" t="s">
        <v>30</v>
      </c>
      <c r="E7" s="22" t="s">
        <v>31</v>
      </c>
      <c r="G7" s="22" t="s">
        <v>45</v>
      </c>
      <c r="I7" s="22" t="s">
        <v>28</v>
      </c>
      <c r="K7" s="22" t="s">
        <v>7</v>
      </c>
      <c r="M7" s="22" t="s">
        <v>8</v>
      </c>
      <c r="O7" s="22" t="s">
        <v>9</v>
      </c>
      <c r="Q7" s="23" t="s">
        <v>10</v>
      </c>
      <c r="R7" s="23" t="s">
        <v>10</v>
      </c>
      <c r="S7" s="23" t="s">
        <v>10</v>
      </c>
      <c r="U7" s="23" t="s">
        <v>11</v>
      </c>
      <c r="V7" s="23" t="s">
        <v>11</v>
      </c>
      <c r="W7" s="23" t="s">
        <v>11</v>
      </c>
      <c r="Y7" s="22" t="s">
        <v>7</v>
      </c>
      <c r="AA7" s="22" t="s">
        <v>8</v>
      </c>
      <c r="AC7" s="22" t="s">
        <v>9</v>
      </c>
      <c r="AE7" s="22" t="s">
        <v>46</v>
      </c>
    </row>
    <row r="8" spans="1:31" ht="27.75" x14ac:dyDescent="0.4">
      <c r="A8" s="21" t="s">
        <v>44</v>
      </c>
      <c r="C8" s="21" t="s">
        <v>30</v>
      </c>
      <c r="E8" s="21" t="s">
        <v>31</v>
      </c>
      <c r="G8" s="21" t="s">
        <v>45</v>
      </c>
      <c r="I8" s="21" t="s">
        <v>28</v>
      </c>
      <c r="K8" s="21" t="s">
        <v>7</v>
      </c>
      <c r="M8" s="21" t="s">
        <v>8</v>
      </c>
      <c r="O8" s="21" t="s">
        <v>9</v>
      </c>
      <c r="Q8" s="23" t="s">
        <v>7</v>
      </c>
      <c r="S8" s="23" t="s">
        <v>8</v>
      </c>
      <c r="U8" s="23" t="s">
        <v>7</v>
      </c>
      <c r="W8" s="23" t="s">
        <v>14</v>
      </c>
      <c r="Y8" s="21" t="s">
        <v>7</v>
      </c>
      <c r="AA8" s="21" t="s">
        <v>8</v>
      </c>
      <c r="AC8" s="21" t="s">
        <v>9</v>
      </c>
      <c r="AE8" s="21" t="s">
        <v>46</v>
      </c>
    </row>
  </sheetData>
  <mergeCells count="25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3"/>
  <sheetViews>
    <sheetView rightToLeft="1" topLeftCell="A7" workbookViewId="0">
      <selection activeCell="S22" sqref="S22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2.28515625" style="1" bestFit="1" customWidth="1"/>
    <col min="14" max="14" width="1" style="1" customWidth="1"/>
    <col min="15" max="15" width="13.285156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7.75" x14ac:dyDescent="0.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7.75" x14ac:dyDescent="0.4">
      <c r="A6" s="20" t="s">
        <v>47</v>
      </c>
      <c r="C6" s="21" t="s">
        <v>48</v>
      </c>
      <c r="D6" s="21" t="s">
        <v>48</v>
      </c>
      <c r="E6" s="21" t="s">
        <v>48</v>
      </c>
      <c r="F6" s="21" t="s">
        <v>48</v>
      </c>
      <c r="G6" s="21" t="s">
        <v>48</v>
      </c>
      <c r="H6" s="21" t="s">
        <v>48</v>
      </c>
      <c r="I6" s="21" t="s">
        <v>48</v>
      </c>
      <c r="K6" s="21" t="s">
        <v>4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19" ht="27.75" x14ac:dyDescent="0.4">
      <c r="A7" s="21" t="s">
        <v>47</v>
      </c>
      <c r="C7" s="13" t="s">
        <v>49</v>
      </c>
      <c r="E7" s="13" t="s">
        <v>50</v>
      </c>
      <c r="G7" s="13" t="s">
        <v>51</v>
      </c>
      <c r="I7" s="13" t="s">
        <v>31</v>
      </c>
      <c r="K7" s="13" t="s">
        <v>52</v>
      </c>
      <c r="M7" s="13" t="s">
        <v>53</v>
      </c>
      <c r="O7" s="13" t="s">
        <v>54</v>
      </c>
      <c r="Q7" s="13" t="s">
        <v>52</v>
      </c>
      <c r="S7" s="23" t="s">
        <v>46</v>
      </c>
    </row>
    <row r="8" spans="1:19" ht="18.75" x14ac:dyDescent="0.45">
      <c r="A8" s="3" t="s">
        <v>55</v>
      </c>
      <c r="C8" s="1" t="s">
        <v>56</v>
      </c>
      <c r="E8" s="1" t="s">
        <v>57</v>
      </c>
      <c r="G8" s="6" t="s">
        <v>58</v>
      </c>
      <c r="H8" s="6"/>
      <c r="I8" s="5">
        <v>10</v>
      </c>
      <c r="J8" s="6"/>
      <c r="K8" s="7">
        <v>11918615</v>
      </c>
      <c r="L8" s="7"/>
      <c r="M8" s="7">
        <v>97169</v>
      </c>
      <c r="N8" s="7"/>
      <c r="O8" s="7">
        <v>0</v>
      </c>
      <c r="P8" s="7"/>
      <c r="Q8" s="7">
        <v>12015784</v>
      </c>
      <c r="R8" s="6"/>
      <c r="S8" s="6">
        <v>0</v>
      </c>
    </row>
    <row r="9" spans="1:19" ht="18.75" x14ac:dyDescent="0.45">
      <c r="A9" s="3" t="s">
        <v>59</v>
      </c>
      <c r="C9" s="1" t="s">
        <v>60</v>
      </c>
      <c r="E9" s="1" t="s">
        <v>57</v>
      </c>
      <c r="G9" s="6" t="s">
        <v>58</v>
      </c>
      <c r="H9" s="6"/>
      <c r="I9" s="5">
        <v>10</v>
      </c>
      <c r="J9" s="6"/>
      <c r="K9" s="7">
        <v>31256861</v>
      </c>
      <c r="L9" s="7"/>
      <c r="M9" s="7">
        <v>432506906</v>
      </c>
      <c r="N9" s="7"/>
      <c r="O9" s="7">
        <v>0</v>
      </c>
      <c r="P9" s="7"/>
      <c r="Q9" s="7">
        <v>463763767</v>
      </c>
      <c r="R9" s="6"/>
      <c r="S9" s="6">
        <v>0.4</v>
      </c>
    </row>
    <row r="10" spans="1:19" ht="18.75" x14ac:dyDescent="0.45">
      <c r="A10" s="3" t="s">
        <v>61</v>
      </c>
      <c r="C10" s="1" t="s">
        <v>62</v>
      </c>
      <c r="E10" s="1" t="s">
        <v>57</v>
      </c>
      <c r="G10" s="6" t="s">
        <v>58</v>
      </c>
      <c r="H10" s="6"/>
      <c r="I10" s="5">
        <v>0</v>
      </c>
      <c r="J10" s="6"/>
      <c r="K10" s="7">
        <v>64561064220</v>
      </c>
      <c r="L10" s="7"/>
      <c r="M10" s="7">
        <v>53205805148</v>
      </c>
      <c r="N10" s="7"/>
      <c r="O10" s="7">
        <v>107992380407</v>
      </c>
      <c r="P10" s="7"/>
      <c r="Q10" s="7">
        <v>9774488961</v>
      </c>
      <c r="R10" s="6"/>
      <c r="S10" s="6">
        <v>0.873</v>
      </c>
    </row>
    <row r="11" spans="1:19" ht="18.75" x14ac:dyDescent="0.45">
      <c r="A11" s="3" t="s">
        <v>63</v>
      </c>
      <c r="C11" s="1" t="s">
        <v>64</v>
      </c>
      <c r="E11" s="1" t="s">
        <v>57</v>
      </c>
      <c r="G11" s="6" t="s">
        <v>58</v>
      </c>
      <c r="H11" s="6"/>
      <c r="I11" s="5">
        <v>0</v>
      </c>
      <c r="J11" s="6"/>
      <c r="K11" s="7">
        <v>306293</v>
      </c>
      <c r="L11" s="7"/>
      <c r="M11" s="7">
        <v>2001</v>
      </c>
      <c r="N11" s="7"/>
      <c r="O11" s="7">
        <v>0</v>
      </c>
      <c r="P11" s="7"/>
      <c r="Q11" s="7">
        <v>308294</v>
      </c>
      <c r="R11" s="6"/>
      <c r="S11" s="6">
        <v>0</v>
      </c>
    </row>
    <row r="12" spans="1:19" ht="18.75" x14ac:dyDescent="0.45">
      <c r="A12" s="3" t="s">
        <v>63</v>
      </c>
      <c r="C12" s="1" t="s">
        <v>65</v>
      </c>
      <c r="E12" s="1" t="s">
        <v>66</v>
      </c>
      <c r="G12" s="6" t="s">
        <v>58</v>
      </c>
      <c r="H12" s="6"/>
      <c r="I12" s="5">
        <v>0</v>
      </c>
      <c r="J12" s="6"/>
      <c r="K12" s="7">
        <v>50000000</v>
      </c>
      <c r="L12" s="7"/>
      <c r="M12" s="7">
        <v>0</v>
      </c>
      <c r="N12" s="7"/>
      <c r="O12" s="7">
        <v>0</v>
      </c>
      <c r="P12" s="7"/>
      <c r="Q12" s="7">
        <v>50000000</v>
      </c>
      <c r="R12" s="6"/>
      <c r="S12" s="6">
        <v>0</v>
      </c>
    </row>
    <row r="13" spans="1:19" ht="18.75" x14ac:dyDescent="0.45">
      <c r="A13" s="3" t="s">
        <v>67</v>
      </c>
      <c r="C13" s="1" t="s">
        <v>68</v>
      </c>
      <c r="E13" s="1" t="s">
        <v>57</v>
      </c>
      <c r="G13" s="6" t="s">
        <v>58</v>
      </c>
      <c r="H13" s="6"/>
      <c r="I13" s="5">
        <v>8</v>
      </c>
      <c r="J13" s="6"/>
      <c r="K13" s="7">
        <v>161192</v>
      </c>
      <c r="L13" s="7"/>
      <c r="M13" s="7">
        <v>1053</v>
      </c>
      <c r="N13" s="7"/>
      <c r="O13" s="7">
        <v>0</v>
      </c>
      <c r="P13" s="7"/>
      <c r="Q13" s="7">
        <v>162245</v>
      </c>
      <c r="R13" s="6"/>
      <c r="S13" s="6">
        <v>0</v>
      </c>
    </row>
    <row r="14" spans="1:19" ht="18.75" x14ac:dyDescent="0.45">
      <c r="A14" s="3" t="s">
        <v>69</v>
      </c>
      <c r="C14" s="1" t="s">
        <v>70</v>
      </c>
      <c r="E14" s="1" t="s">
        <v>57</v>
      </c>
      <c r="G14" s="6" t="s">
        <v>58</v>
      </c>
      <c r="H14" s="6"/>
      <c r="I14" s="5">
        <v>10</v>
      </c>
      <c r="J14" s="6"/>
      <c r="K14" s="7">
        <v>898076</v>
      </c>
      <c r="L14" s="7"/>
      <c r="M14" s="7">
        <v>7381</v>
      </c>
      <c r="N14" s="7"/>
      <c r="O14" s="7">
        <v>0</v>
      </c>
      <c r="P14" s="7"/>
      <c r="Q14" s="7">
        <v>905457</v>
      </c>
      <c r="R14" s="6"/>
      <c r="S14" s="6">
        <v>0</v>
      </c>
    </row>
    <row r="15" spans="1:19" ht="18.75" x14ac:dyDescent="0.45">
      <c r="A15" s="3" t="s">
        <v>71</v>
      </c>
      <c r="C15" s="1" t="s">
        <v>72</v>
      </c>
      <c r="E15" s="1" t="s">
        <v>57</v>
      </c>
      <c r="G15" s="6" t="s">
        <v>58</v>
      </c>
      <c r="H15" s="6"/>
      <c r="I15" s="5">
        <v>0</v>
      </c>
      <c r="J15" s="6"/>
      <c r="K15" s="7">
        <v>2358001</v>
      </c>
      <c r="L15" s="7"/>
      <c r="M15" s="7">
        <v>21554767123</v>
      </c>
      <c r="N15" s="7"/>
      <c r="O15" s="7">
        <v>20723644600</v>
      </c>
      <c r="P15" s="7"/>
      <c r="Q15" s="7">
        <v>833480524</v>
      </c>
      <c r="R15" s="6"/>
      <c r="S15" s="6">
        <v>7.0000000000000007E-2</v>
      </c>
    </row>
    <row r="16" spans="1:19" ht="18.75" x14ac:dyDescent="0.45">
      <c r="A16" s="3" t="s">
        <v>71</v>
      </c>
      <c r="C16" s="1" t="s">
        <v>73</v>
      </c>
      <c r="E16" s="1" t="s">
        <v>74</v>
      </c>
      <c r="G16" s="6" t="s">
        <v>58</v>
      </c>
      <c r="H16" s="6"/>
      <c r="I16" s="5">
        <v>23</v>
      </c>
      <c r="J16" s="6"/>
      <c r="K16" s="7">
        <v>17000000000</v>
      </c>
      <c r="L16" s="7"/>
      <c r="M16" s="7">
        <v>0</v>
      </c>
      <c r="N16" s="7"/>
      <c r="O16" s="7">
        <v>0</v>
      </c>
      <c r="P16" s="7"/>
      <c r="Q16" s="7">
        <v>17000000000</v>
      </c>
      <c r="R16" s="6"/>
      <c r="S16" s="6">
        <v>1.51</v>
      </c>
    </row>
    <row r="17" spans="1:19" ht="18.75" x14ac:dyDescent="0.45">
      <c r="A17" s="3" t="s">
        <v>71</v>
      </c>
      <c r="C17" s="1" t="s">
        <v>75</v>
      </c>
      <c r="E17" s="1" t="s">
        <v>74</v>
      </c>
      <c r="G17" s="6" t="s">
        <v>58</v>
      </c>
      <c r="H17" s="6"/>
      <c r="I17" s="5">
        <v>23</v>
      </c>
      <c r="J17" s="6"/>
      <c r="K17" s="7">
        <v>55000000000</v>
      </c>
      <c r="L17" s="7"/>
      <c r="M17" s="7">
        <v>0</v>
      </c>
      <c r="N17" s="7"/>
      <c r="O17" s="7">
        <v>50000000000</v>
      </c>
      <c r="P17" s="7"/>
      <c r="Q17" s="7">
        <v>5000000000</v>
      </c>
      <c r="R17" s="6"/>
      <c r="S17" s="6">
        <v>0.44</v>
      </c>
    </row>
    <row r="18" spans="1:19" ht="18.75" x14ac:dyDescent="0.45">
      <c r="A18" s="3" t="s">
        <v>76</v>
      </c>
      <c r="C18" s="1" t="s">
        <v>77</v>
      </c>
      <c r="E18" s="1" t="s">
        <v>57</v>
      </c>
      <c r="G18" s="6" t="s">
        <v>58</v>
      </c>
      <c r="H18" s="6"/>
      <c r="I18" s="5">
        <v>0</v>
      </c>
      <c r="J18" s="6"/>
      <c r="K18" s="7">
        <v>276466</v>
      </c>
      <c r="L18" s="7"/>
      <c r="M18" s="7">
        <v>1308863835</v>
      </c>
      <c r="N18" s="7"/>
      <c r="O18" s="7">
        <v>1300250000</v>
      </c>
      <c r="P18" s="7"/>
      <c r="Q18" s="7">
        <v>8890301</v>
      </c>
      <c r="R18" s="6"/>
      <c r="S18" s="6">
        <v>0</v>
      </c>
    </row>
    <row r="19" spans="1:19" ht="18.75" x14ac:dyDescent="0.45">
      <c r="A19" s="3" t="s">
        <v>76</v>
      </c>
      <c r="C19" s="1" t="s">
        <v>78</v>
      </c>
      <c r="E19" s="1" t="s">
        <v>74</v>
      </c>
      <c r="G19" s="6" t="s">
        <v>58</v>
      </c>
      <c r="H19" s="6"/>
      <c r="I19" s="5">
        <v>23</v>
      </c>
      <c r="J19" s="6"/>
      <c r="K19" s="7">
        <v>17910000000</v>
      </c>
      <c r="L19" s="7"/>
      <c r="M19" s="7">
        <v>0</v>
      </c>
      <c r="N19" s="7"/>
      <c r="O19" s="7">
        <v>0</v>
      </c>
      <c r="P19" s="7"/>
      <c r="Q19" s="7">
        <v>17910000000</v>
      </c>
      <c r="R19" s="6"/>
      <c r="S19" s="6">
        <v>1.59</v>
      </c>
    </row>
    <row r="20" spans="1:19" ht="18.75" x14ac:dyDescent="0.45">
      <c r="A20" s="3" t="s">
        <v>76</v>
      </c>
      <c r="C20" s="1" t="s">
        <v>79</v>
      </c>
      <c r="E20" s="1" t="s">
        <v>74</v>
      </c>
      <c r="G20" s="6" t="s">
        <v>58</v>
      </c>
      <c r="H20" s="6"/>
      <c r="I20" s="5">
        <v>23</v>
      </c>
      <c r="J20" s="6"/>
      <c r="K20" s="7">
        <v>51327000000</v>
      </c>
      <c r="L20" s="7"/>
      <c r="M20" s="7">
        <v>0</v>
      </c>
      <c r="N20" s="7"/>
      <c r="O20" s="7">
        <v>0</v>
      </c>
      <c r="P20" s="7"/>
      <c r="Q20" s="7">
        <v>51327000000</v>
      </c>
      <c r="R20" s="6"/>
      <c r="S20" s="6">
        <v>4.55</v>
      </c>
    </row>
    <row r="21" spans="1:19" ht="18.75" x14ac:dyDescent="0.45">
      <c r="A21" s="3" t="s">
        <v>80</v>
      </c>
      <c r="C21" s="1" t="s">
        <v>81</v>
      </c>
      <c r="E21" s="1" t="s">
        <v>57</v>
      </c>
      <c r="G21" s="6" t="s">
        <v>82</v>
      </c>
      <c r="H21" s="6"/>
      <c r="I21" s="5">
        <v>0</v>
      </c>
      <c r="J21" s="6"/>
      <c r="K21" s="7">
        <v>10000</v>
      </c>
      <c r="L21" s="7"/>
      <c r="M21" s="7">
        <v>0</v>
      </c>
      <c r="N21" s="7"/>
      <c r="O21" s="7">
        <v>0</v>
      </c>
      <c r="P21" s="7"/>
      <c r="Q21" s="7">
        <v>10000</v>
      </c>
      <c r="R21" s="6"/>
      <c r="S21" s="6">
        <v>0</v>
      </c>
    </row>
    <row r="22" spans="1:19" ht="18.75" thickBot="1" x14ac:dyDescent="0.45">
      <c r="G22" s="6"/>
      <c r="H22" s="6"/>
      <c r="I22" s="6"/>
      <c r="J22" s="6"/>
      <c r="K22" s="11">
        <f>SUM(K8:K21)</f>
        <v>205895249724</v>
      </c>
      <c r="L22" s="6"/>
      <c r="M22" s="11">
        <f>SUM(M8:M21)</f>
        <v>76502050616</v>
      </c>
      <c r="N22" s="6"/>
      <c r="O22" s="11">
        <f>SUM(O8:O21)</f>
        <v>180016275007</v>
      </c>
      <c r="P22" s="6"/>
      <c r="Q22" s="11">
        <f>SUM(Q8:Q21)</f>
        <v>102381025333</v>
      </c>
      <c r="R22" s="6"/>
      <c r="S22" s="15">
        <f>SUM(S8:S21)</f>
        <v>9.4329999999999998</v>
      </c>
    </row>
    <row r="23" spans="1:19" ht="18.75" thickTop="1" x14ac:dyDescent="0.4"/>
  </sheetData>
  <mergeCells count="9">
    <mergeCell ref="A2:S2"/>
    <mergeCell ref="A3:S3"/>
    <mergeCell ref="A4:S4"/>
    <mergeCell ref="S7"/>
    <mergeCell ref="Q6:S6"/>
    <mergeCell ref="K6"/>
    <mergeCell ref="M6:O6"/>
    <mergeCell ref="A6:A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5"/>
  <sheetViews>
    <sheetView rightToLeft="1" topLeftCell="A7" workbookViewId="0">
      <selection activeCell="S8" sqref="S8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7.75" x14ac:dyDescent="0.4">
      <c r="A3" s="20" t="s">
        <v>83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7.75" x14ac:dyDescent="0.4">
      <c r="A6" s="21" t="s">
        <v>84</v>
      </c>
      <c r="B6" s="21" t="s">
        <v>84</v>
      </c>
      <c r="C6" s="21" t="s">
        <v>84</v>
      </c>
      <c r="D6" s="21" t="s">
        <v>84</v>
      </c>
      <c r="E6" s="21" t="s">
        <v>84</v>
      </c>
      <c r="F6" s="21" t="s">
        <v>84</v>
      </c>
      <c r="G6" s="21" t="s">
        <v>84</v>
      </c>
      <c r="I6" s="21" t="s">
        <v>85</v>
      </c>
      <c r="J6" s="21" t="s">
        <v>85</v>
      </c>
      <c r="K6" s="21" t="s">
        <v>85</v>
      </c>
      <c r="L6" s="21" t="s">
        <v>85</v>
      </c>
      <c r="M6" s="21" t="s">
        <v>85</v>
      </c>
      <c r="O6" s="21" t="s">
        <v>86</v>
      </c>
      <c r="P6" s="21" t="s">
        <v>86</v>
      </c>
      <c r="Q6" s="21" t="s">
        <v>86</v>
      </c>
      <c r="R6" s="21" t="s">
        <v>86</v>
      </c>
      <c r="S6" s="21" t="s">
        <v>86</v>
      </c>
    </row>
    <row r="7" spans="1:19" ht="27.75" x14ac:dyDescent="0.4">
      <c r="A7" s="13" t="s">
        <v>87</v>
      </c>
      <c r="C7" s="13" t="s">
        <v>88</v>
      </c>
      <c r="E7" s="13" t="s">
        <v>30</v>
      </c>
      <c r="G7" s="13" t="s">
        <v>31</v>
      </c>
      <c r="I7" s="13" t="s">
        <v>89</v>
      </c>
      <c r="K7" s="13" t="s">
        <v>90</v>
      </c>
      <c r="M7" s="13" t="s">
        <v>91</v>
      </c>
      <c r="O7" s="13" t="s">
        <v>89</v>
      </c>
      <c r="Q7" s="13" t="s">
        <v>90</v>
      </c>
      <c r="S7" s="23" t="s">
        <v>91</v>
      </c>
    </row>
    <row r="8" spans="1:19" ht="18.75" x14ac:dyDescent="0.45">
      <c r="A8" s="3" t="s">
        <v>33</v>
      </c>
      <c r="C8" s="6" t="s">
        <v>92</v>
      </c>
      <c r="D8" s="6"/>
      <c r="E8" s="6" t="s">
        <v>36</v>
      </c>
      <c r="F8" s="6"/>
      <c r="G8" s="7">
        <v>18</v>
      </c>
      <c r="H8" s="7"/>
      <c r="I8" s="7">
        <v>1253751171</v>
      </c>
      <c r="J8" s="7"/>
      <c r="K8" s="7" t="s">
        <v>92</v>
      </c>
      <c r="L8" s="7"/>
      <c r="M8" s="7">
        <v>1253751171</v>
      </c>
      <c r="N8" s="7"/>
      <c r="O8" s="7">
        <v>7400768670</v>
      </c>
      <c r="P8" s="7"/>
      <c r="Q8" s="7">
        <v>0</v>
      </c>
      <c r="R8" s="7"/>
      <c r="S8" s="7">
        <f>O8-Q8</f>
        <v>7400768670</v>
      </c>
    </row>
    <row r="9" spans="1:19" ht="18.75" x14ac:dyDescent="0.45">
      <c r="A9" s="3" t="s">
        <v>55</v>
      </c>
      <c r="C9" s="5">
        <v>28</v>
      </c>
      <c r="D9" s="6"/>
      <c r="E9" s="6" t="s">
        <v>92</v>
      </c>
      <c r="F9" s="6"/>
      <c r="G9" s="7">
        <v>20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1049076624</v>
      </c>
      <c r="P9" s="7"/>
      <c r="Q9" s="7">
        <v>-1008818</v>
      </c>
      <c r="R9" s="7"/>
      <c r="S9" s="7">
        <f t="shared" ref="S9:S23" si="0">O9-Q9</f>
        <v>1050085442</v>
      </c>
    </row>
    <row r="10" spans="1:19" ht="18.75" x14ac:dyDescent="0.45">
      <c r="A10" s="3" t="s">
        <v>55</v>
      </c>
      <c r="C10" s="5">
        <v>27</v>
      </c>
      <c r="D10" s="6"/>
      <c r="E10" s="6" t="s">
        <v>92</v>
      </c>
      <c r="F10" s="6"/>
      <c r="G10" s="7">
        <v>10</v>
      </c>
      <c r="H10" s="7"/>
      <c r="I10" s="7">
        <v>97274</v>
      </c>
      <c r="J10" s="7"/>
      <c r="K10" s="7">
        <v>215</v>
      </c>
      <c r="L10" s="7"/>
      <c r="M10" s="7">
        <v>97059</v>
      </c>
      <c r="N10" s="7"/>
      <c r="O10" s="7">
        <v>-1297861</v>
      </c>
      <c r="P10" s="7"/>
      <c r="Q10" s="7">
        <v>-13387</v>
      </c>
      <c r="R10" s="7"/>
      <c r="S10" s="7">
        <f t="shared" si="0"/>
        <v>-1284474</v>
      </c>
    </row>
    <row r="11" spans="1:19" ht="18.75" x14ac:dyDescent="0.45">
      <c r="A11" s="3" t="s">
        <v>55</v>
      </c>
      <c r="C11" s="5">
        <v>20</v>
      </c>
      <c r="D11" s="6"/>
      <c r="E11" s="6" t="s">
        <v>92</v>
      </c>
      <c r="F11" s="6"/>
      <c r="G11" s="7">
        <v>21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1440167208</v>
      </c>
      <c r="P11" s="7"/>
      <c r="Q11" s="7">
        <v>-3932505</v>
      </c>
      <c r="R11" s="7"/>
      <c r="S11" s="7">
        <f t="shared" si="0"/>
        <v>1444099713</v>
      </c>
    </row>
    <row r="12" spans="1:19" ht="18.75" x14ac:dyDescent="0.45">
      <c r="A12" s="3" t="s">
        <v>59</v>
      </c>
      <c r="C12" s="5">
        <v>1</v>
      </c>
      <c r="D12" s="6"/>
      <c r="E12" s="6" t="s">
        <v>92</v>
      </c>
      <c r="F12" s="6"/>
      <c r="G12" s="7">
        <v>10</v>
      </c>
      <c r="H12" s="7"/>
      <c r="I12" s="7">
        <v>375401</v>
      </c>
      <c r="J12" s="7"/>
      <c r="K12" s="7">
        <v>33</v>
      </c>
      <c r="L12" s="7"/>
      <c r="M12" s="7">
        <v>375368</v>
      </c>
      <c r="N12" s="7"/>
      <c r="O12" s="7">
        <v>25535031</v>
      </c>
      <c r="P12" s="7"/>
      <c r="Q12" s="7">
        <v>35</v>
      </c>
      <c r="R12" s="7"/>
      <c r="S12" s="7">
        <f t="shared" si="0"/>
        <v>25534996</v>
      </c>
    </row>
    <row r="13" spans="1:19" ht="18.75" x14ac:dyDescent="0.45">
      <c r="A13" s="3" t="s">
        <v>61</v>
      </c>
      <c r="C13" s="5">
        <v>30</v>
      </c>
      <c r="D13" s="6"/>
      <c r="E13" s="6" t="s">
        <v>92</v>
      </c>
      <c r="F13" s="6"/>
      <c r="G13" s="7">
        <v>0</v>
      </c>
      <c r="H13" s="7"/>
      <c r="I13" s="7">
        <v>79683334</v>
      </c>
      <c r="J13" s="7"/>
      <c r="K13" s="7">
        <v>0</v>
      </c>
      <c r="L13" s="7"/>
      <c r="M13" s="7">
        <v>79683334</v>
      </c>
      <c r="N13" s="7"/>
      <c r="O13" s="7">
        <v>120279805</v>
      </c>
      <c r="P13" s="7"/>
      <c r="Q13" s="7">
        <v>0</v>
      </c>
      <c r="R13" s="7"/>
      <c r="S13" s="7">
        <f t="shared" si="0"/>
        <v>120279805</v>
      </c>
    </row>
    <row r="14" spans="1:19" ht="18.75" x14ac:dyDescent="0.45">
      <c r="A14" s="3" t="s">
        <v>63</v>
      </c>
      <c r="C14" s="5">
        <v>23</v>
      </c>
      <c r="D14" s="6"/>
      <c r="E14" s="6" t="s">
        <v>92</v>
      </c>
      <c r="F14" s="6"/>
      <c r="G14" s="7">
        <v>0</v>
      </c>
      <c r="H14" s="7"/>
      <c r="I14" s="7">
        <v>2001</v>
      </c>
      <c r="J14" s="7"/>
      <c r="K14" s="7">
        <v>0</v>
      </c>
      <c r="L14" s="7"/>
      <c r="M14" s="7">
        <v>2001</v>
      </c>
      <c r="N14" s="7"/>
      <c r="O14" s="7">
        <v>31014</v>
      </c>
      <c r="P14" s="7"/>
      <c r="Q14" s="7">
        <v>0</v>
      </c>
      <c r="R14" s="7"/>
      <c r="S14" s="7">
        <f t="shared" si="0"/>
        <v>31014</v>
      </c>
    </row>
    <row r="15" spans="1:19" ht="18.75" x14ac:dyDescent="0.45">
      <c r="A15" s="3" t="s">
        <v>67</v>
      </c>
      <c r="C15" s="5">
        <v>1</v>
      </c>
      <c r="D15" s="6"/>
      <c r="E15" s="6" t="s">
        <v>92</v>
      </c>
      <c r="F15" s="6"/>
      <c r="G15" s="7">
        <v>8</v>
      </c>
      <c r="H15" s="7"/>
      <c r="I15" s="7">
        <v>1053</v>
      </c>
      <c r="J15" s="7"/>
      <c r="K15" s="7">
        <v>0</v>
      </c>
      <c r="L15" s="7"/>
      <c r="M15" s="7">
        <v>1053</v>
      </c>
      <c r="N15" s="7"/>
      <c r="O15" s="7">
        <v>6291</v>
      </c>
      <c r="P15" s="7"/>
      <c r="Q15" s="7">
        <v>0</v>
      </c>
      <c r="R15" s="7"/>
      <c r="S15" s="7">
        <f t="shared" si="0"/>
        <v>6291</v>
      </c>
    </row>
    <row r="16" spans="1:19" ht="18.75" x14ac:dyDescent="0.45">
      <c r="A16" s="3" t="s">
        <v>69</v>
      </c>
      <c r="C16" s="5">
        <v>5</v>
      </c>
      <c r="D16" s="6"/>
      <c r="E16" s="6" t="s">
        <v>92</v>
      </c>
      <c r="F16" s="6"/>
      <c r="G16" s="7">
        <v>10</v>
      </c>
      <c r="H16" s="7"/>
      <c r="I16" s="7">
        <v>7435</v>
      </c>
      <c r="J16" s="7"/>
      <c r="K16" s="7">
        <v>0</v>
      </c>
      <c r="L16" s="7"/>
      <c r="M16" s="7">
        <v>7435</v>
      </c>
      <c r="N16" s="7"/>
      <c r="O16" s="7">
        <v>37151</v>
      </c>
      <c r="P16" s="7"/>
      <c r="Q16" s="7">
        <v>9</v>
      </c>
      <c r="R16" s="7"/>
      <c r="S16" s="7">
        <f t="shared" si="0"/>
        <v>37142</v>
      </c>
    </row>
    <row r="17" spans="1:19" ht="18.75" x14ac:dyDescent="0.45">
      <c r="A17" s="3" t="s">
        <v>71</v>
      </c>
      <c r="C17" s="5">
        <v>1</v>
      </c>
      <c r="D17" s="6"/>
      <c r="E17" s="6" t="s">
        <v>92</v>
      </c>
      <c r="F17" s="6"/>
      <c r="G17" s="7">
        <v>0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77433</v>
      </c>
      <c r="P17" s="7"/>
      <c r="Q17" s="7">
        <v>0</v>
      </c>
      <c r="R17" s="7"/>
      <c r="S17" s="7">
        <f t="shared" si="0"/>
        <v>77433</v>
      </c>
    </row>
    <row r="18" spans="1:19" ht="18.75" x14ac:dyDescent="0.45">
      <c r="A18" s="3" t="s">
        <v>71</v>
      </c>
      <c r="C18" s="5">
        <v>10</v>
      </c>
      <c r="D18" s="6"/>
      <c r="E18" s="6" t="s">
        <v>92</v>
      </c>
      <c r="F18" s="6"/>
      <c r="G18" s="7">
        <v>23</v>
      </c>
      <c r="H18" s="7"/>
      <c r="I18" s="7">
        <v>321369840</v>
      </c>
      <c r="J18" s="7"/>
      <c r="K18" s="7">
        <v>-1142413</v>
      </c>
      <c r="L18" s="7"/>
      <c r="M18" s="7">
        <v>322512253</v>
      </c>
      <c r="N18" s="7"/>
      <c r="O18" s="7">
        <v>13360794402</v>
      </c>
      <c r="P18" s="7"/>
      <c r="Q18" s="7">
        <v>262485</v>
      </c>
      <c r="R18" s="7"/>
      <c r="S18" s="7">
        <f t="shared" si="0"/>
        <v>13360531917</v>
      </c>
    </row>
    <row r="19" spans="1:19" ht="18.75" x14ac:dyDescent="0.45">
      <c r="A19" s="3" t="s">
        <v>71</v>
      </c>
      <c r="C19" s="5">
        <v>2</v>
      </c>
      <c r="D19" s="6"/>
      <c r="E19" s="6" t="s">
        <v>92</v>
      </c>
      <c r="F19" s="6"/>
      <c r="G19" s="7">
        <v>23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19991095804</v>
      </c>
      <c r="P19" s="7"/>
      <c r="Q19" s="7">
        <v>0</v>
      </c>
      <c r="R19" s="7"/>
      <c r="S19" s="7">
        <f t="shared" si="0"/>
        <v>19991095804</v>
      </c>
    </row>
    <row r="20" spans="1:19" ht="18.75" x14ac:dyDescent="0.45">
      <c r="A20" s="3" t="s">
        <v>71</v>
      </c>
      <c r="C20" s="5">
        <v>26</v>
      </c>
      <c r="D20" s="6"/>
      <c r="E20" s="6" t="s">
        <v>92</v>
      </c>
      <c r="F20" s="6"/>
      <c r="G20" s="7">
        <v>23</v>
      </c>
      <c r="H20" s="7"/>
      <c r="I20" s="7">
        <v>800273960</v>
      </c>
      <c r="J20" s="7"/>
      <c r="K20" s="7">
        <v>-1834967</v>
      </c>
      <c r="L20" s="7"/>
      <c r="M20" s="7">
        <v>802108927</v>
      </c>
      <c r="N20" s="7"/>
      <c r="O20" s="7">
        <v>5167123244</v>
      </c>
      <c r="P20" s="7"/>
      <c r="Q20" s="7">
        <v>0</v>
      </c>
      <c r="R20" s="7"/>
      <c r="S20" s="7">
        <f t="shared" si="0"/>
        <v>5167123244</v>
      </c>
    </row>
    <row r="21" spans="1:19" ht="18.75" x14ac:dyDescent="0.45">
      <c r="A21" s="3" t="s">
        <v>76</v>
      </c>
      <c r="C21" s="5">
        <v>24</v>
      </c>
      <c r="D21" s="6"/>
      <c r="E21" s="6" t="s">
        <v>92</v>
      </c>
      <c r="F21" s="6"/>
      <c r="G21" s="7">
        <v>22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2772602832</v>
      </c>
      <c r="P21" s="7"/>
      <c r="Q21" s="7">
        <v>-6103358</v>
      </c>
      <c r="R21" s="7"/>
      <c r="S21" s="7">
        <f t="shared" si="0"/>
        <v>2778706190</v>
      </c>
    </row>
    <row r="22" spans="1:19" ht="18.75" x14ac:dyDescent="0.45">
      <c r="A22" s="3" t="s">
        <v>76</v>
      </c>
      <c r="C22" s="5">
        <v>16</v>
      </c>
      <c r="D22" s="6"/>
      <c r="E22" s="6" t="s">
        <v>92</v>
      </c>
      <c r="F22" s="6"/>
      <c r="G22" s="7">
        <v>23</v>
      </c>
      <c r="H22" s="7"/>
      <c r="I22" s="7">
        <v>338572590</v>
      </c>
      <c r="J22" s="7"/>
      <c r="K22" s="7">
        <v>0</v>
      </c>
      <c r="L22" s="7"/>
      <c r="M22" s="7">
        <v>338572590</v>
      </c>
      <c r="N22" s="7"/>
      <c r="O22" s="7">
        <v>2418925695</v>
      </c>
      <c r="P22" s="7"/>
      <c r="Q22" s="7">
        <v>873205</v>
      </c>
      <c r="R22" s="7"/>
      <c r="S22" s="7">
        <f t="shared" si="0"/>
        <v>2418052490</v>
      </c>
    </row>
    <row r="23" spans="1:19" ht="18.75" x14ac:dyDescent="0.45">
      <c r="A23" s="3" t="s">
        <v>76</v>
      </c>
      <c r="C23" s="5">
        <v>15</v>
      </c>
      <c r="D23" s="6"/>
      <c r="E23" s="6" t="s">
        <v>92</v>
      </c>
      <c r="F23" s="6"/>
      <c r="G23" s="7">
        <v>23</v>
      </c>
      <c r="H23" s="7"/>
      <c r="I23" s="7">
        <v>970291230</v>
      </c>
      <c r="J23" s="7"/>
      <c r="K23" s="7">
        <v>0</v>
      </c>
      <c r="L23" s="7"/>
      <c r="M23" s="7">
        <v>970291230</v>
      </c>
      <c r="N23" s="7"/>
      <c r="O23" s="7">
        <v>14713159828</v>
      </c>
      <c r="P23" s="7"/>
      <c r="Q23" s="7">
        <v>1879712</v>
      </c>
      <c r="R23" s="7"/>
      <c r="S23" s="7">
        <f t="shared" si="0"/>
        <v>14711280116</v>
      </c>
    </row>
    <row r="24" spans="1:19" ht="18.75" thickBot="1" x14ac:dyDescent="0.45">
      <c r="H24" s="6"/>
      <c r="I24" s="11">
        <f>SUM(I8:I23)</f>
        <v>3764425289</v>
      </c>
      <c r="J24" s="6"/>
      <c r="K24" s="11">
        <f>SUM(K9:K23)</f>
        <v>-2977132</v>
      </c>
      <c r="L24" s="6"/>
      <c r="M24" s="11">
        <f>SUM(M8:M23)</f>
        <v>3767402421</v>
      </c>
      <c r="N24" s="6"/>
      <c r="O24" s="11">
        <f>SUM(O8:O23)</f>
        <v>68458383171</v>
      </c>
      <c r="P24" s="6"/>
      <c r="Q24" s="11">
        <f>SUM(Q8:Q23)</f>
        <v>-8042622</v>
      </c>
      <c r="R24" s="6"/>
      <c r="S24" s="11">
        <f>SUM(S8:S23)</f>
        <v>68466425793</v>
      </c>
    </row>
    <row r="25" spans="1:19" ht="18.75" thickTop="1" x14ac:dyDescent="0.4"/>
  </sheetData>
  <mergeCells count="7">
    <mergeCell ref="A2:S2"/>
    <mergeCell ref="A3:S3"/>
    <mergeCell ref="A4:S4"/>
    <mergeCell ref="S7"/>
    <mergeCell ref="O6:S6"/>
    <mergeCell ref="I6:M6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"/>
  <sheetViews>
    <sheetView rightToLeft="1" workbookViewId="0">
      <selection activeCell="C7" sqref="C7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7.75" x14ac:dyDescent="0.4">
      <c r="A3" s="20" t="s">
        <v>83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7.75" x14ac:dyDescent="0.4">
      <c r="A6" s="20" t="s">
        <v>3</v>
      </c>
      <c r="C6" s="21" t="s">
        <v>93</v>
      </c>
      <c r="D6" s="21" t="s">
        <v>93</v>
      </c>
      <c r="E6" s="21" t="s">
        <v>93</v>
      </c>
      <c r="F6" s="21" t="s">
        <v>93</v>
      </c>
      <c r="G6" s="21" t="s">
        <v>93</v>
      </c>
      <c r="I6" s="21" t="s">
        <v>85</v>
      </c>
      <c r="J6" s="21" t="s">
        <v>85</v>
      </c>
      <c r="K6" s="21" t="s">
        <v>85</v>
      </c>
      <c r="L6" s="21" t="s">
        <v>85</v>
      </c>
      <c r="M6" s="21" t="s">
        <v>85</v>
      </c>
      <c r="O6" s="21" t="s">
        <v>86</v>
      </c>
      <c r="P6" s="21" t="s">
        <v>86</v>
      </c>
      <c r="Q6" s="21" t="s">
        <v>86</v>
      </c>
      <c r="R6" s="21" t="s">
        <v>86</v>
      </c>
      <c r="S6" s="21" t="s">
        <v>86</v>
      </c>
    </row>
    <row r="7" spans="1:19" ht="27.75" x14ac:dyDescent="0.4">
      <c r="A7" s="21" t="s">
        <v>3</v>
      </c>
      <c r="C7" s="13" t="s">
        <v>94</v>
      </c>
      <c r="E7" s="13" t="s">
        <v>95</v>
      </c>
      <c r="G7" s="13" t="s">
        <v>96</v>
      </c>
      <c r="I7" s="13" t="s">
        <v>97</v>
      </c>
      <c r="K7" s="13" t="s">
        <v>90</v>
      </c>
      <c r="M7" s="13" t="s">
        <v>98</v>
      </c>
      <c r="O7" s="13" t="s">
        <v>97</v>
      </c>
      <c r="Q7" s="13" t="s">
        <v>90</v>
      </c>
      <c r="S7" s="23" t="s">
        <v>98</v>
      </c>
    </row>
  </sheetData>
  <mergeCells count="8">
    <mergeCell ref="A2:S2"/>
    <mergeCell ref="A3:S3"/>
    <mergeCell ref="A4:S4"/>
    <mergeCell ref="S7"/>
    <mergeCell ref="O6:S6"/>
    <mergeCell ref="I6:M6"/>
    <mergeCell ref="A6:A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4"/>
  <sheetViews>
    <sheetView rightToLeft="1" workbookViewId="0">
      <selection activeCell="A9" sqref="A9:XFD10"/>
    </sheetView>
  </sheetViews>
  <sheetFormatPr defaultRowHeight="18" x14ac:dyDescent="0.4"/>
  <cols>
    <col min="1" max="1" width="28.28515625" style="1" bestFit="1" customWidth="1"/>
    <col min="2" max="2" width="1" style="1" customWidth="1"/>
    <col min="3" max="3" width="9.140625" style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38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38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7.75" x14ac:dyDescent="0.4">
      <c r="A3" s="20" t="s">
        <v>83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7.75" x14ac:dyDescent="0.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7.75" x14ac:dyDescent="0.4">
      <c r="A6" s="20" t="s">
        <v>3</v>
      </c>
      <c r="C6" s="21" t="s">
        <v>85</v>
      </c>
      <c r="D6" s="21" t="s">
        <v>85</v>
      </c>
      <c r="E6" s="21" t="s">
        <v>85</v>
      </c>
      <c r="F6" s="21" t="s">
        <v>85</v>
      </c>
      <c r="G6" s="21" t="s">
        <v>85</v>
      </c>
      <c r="H6" s="21" t="s">
        <v>85</v>
      </c>
      <c r="I6" s="21" t="s">
        <v>85</v>
      </c>
      <c r="K6" s="21" t="s">
        <v>86</v>
      </c>
      <c r="L6" s="21" t="s">
        <v>86</v>
      </c>
      <c r="M6" s="21" t="s">
        <v>86</v>
      </c>
      <c r="N6" s="21" t="s">
        <v>86</v>
      </c>
      <c r="O6" s="21" t="s">
        <v>86</v>
      </c>
      <c r="P6" s="21" t="s">
        <v>86</v>
      </c>
      <c r="Q6" s="21" t="s">
        <v>86</v>
      </c>
    </row>
    <row r="7" spans="1:17" ht="27.75" x14ac:dyDescent="0.4">
      <c r="A7" s="21" t="s">
        <v>3</v>
      </c>
      <c r="C7" s="23" t="s">
        <v>7</v>
      </c>
      <c r="E7" s="23" t="s">
        <v>99</v>
      </c>
      <c r="G7" s="23" t="s">
        <v>100</v>
      </c>
      <c r="I7" s="23" t="s">
        <v>101</v>
      </c>
      <c r="K7" s="23" t="s">
        <v>7</v>
      </c>
      <c r="M7" s="13" t="s">
        <v>99</v>
      </c>
      <c r="O7" s="13" t="s">
        <v>100</v>
      </c>
      <c r="Q7" s="23" t="s">
        <v>101</v>
      </c>
    </row>
    <row r="8" spans="1:17" ht="18.75" x14ac:dyDescent="0.45">
      <c r="A8" s="3" t="s">
        <v>17</v>
      </c>
      <c r="C8" s="8">
        <v>300000</v>
      </c>
      <c r="D8" s="8"/>
      <c r="E8" s="8">
        <v>5135262300</v>
      </c>
      <c r="F8" s="8"/>
      <c r="G8" s="8">
        <v>4792315050</v>
      </c>
      <c r="H8" s="8"/>
      <c r="I8" s="8">
        <v>342947250</v>
      </c>
      <c r="J8" s="8"/>
      <c r="K8" s="8">
        <v>300000</v>
      </c>
      <c r="L8" s="8"/>
      <c r="M8" s="8">
        <v>5135262300</v>
      </c>
      <c r="N8" s="8"/>
      <c r="O8" s="8">
        <v>4190409325</v>
      </c>
      <c r="P8" s="8"/>
      <c r="Q8" s="8">
        <v>-1690879050</v>
      </c>
    </row>
    <row r="9" spans="1:17" s="25" customFormat="1" ht="18.75" x14ac:dyDescent="0.45">
      <c r="A9" s="24" t="s">
        <v>18</v>
      </c>
      <c r="C9" s="26">
        <v>2400</v>
      </c>
      <c r="D9" s="26"/>
      <c r="E9" s="26">
        <v>4938565467</v>
      </c>
      <c r="F9" s="26"/>
      <c r="G9" s="26">
        <v>4501566000</v>
      </c>
      <c r="H9" s="26"/>
      <c r="I9" s="26">
        <v>436999467</v>
      </c>
      <c r="J9" s="26"/>
      <c r="K9" s="26">
        <v>2400</v>
      </c>
      <c r="L9" s="26"/>
      <c r="M9" s="26">
        <v>4938565467</v>
      </c>
      <c r="N9" s="26"/>
      <c r="O9" s="26">
        <v>4222070998</v>
      </c>
      <c r="P9" s="26"/>
      <c r="Q9" s="26">
        <v>716494469</v>
      </c>
    </row>
    <row r="10" spans="1:17" s="25" customFormat="1" ht="18.75" x14ac:dyDescent="0.45">
      <c r="A10" s="24" t="s">
        <v>19</v>
      </c>
      <c r="C10" s="26">
        <v>366500</v>
      </c>
      <c r="D10" s="26"/>
      <c r="E10" s="26">
        <v>754160101523</v>
      </c>
      <c r="F10" s="26"/>
      <c r="G10" s="26">
        <v>682700674601</v>
      </c>
      <c r="H10" s="26"/>
      <c r="I10" s="26">
        <v>71459426922</v>
      </c>
      <c r="J10" s="26"/>
      <c r="K10" s="26">
        <v>366500</v>
      </c>
      <c r="L10" s="26"/>
      <c r="M10" s="26">
        <v>754160101523</v>
      </c>
      <c r="N10" s="26"/>
      <c r="O10" s="26">
        <v>619331179139</v>
      </c>
      <c r="P10" s="26"/>
      <c r="Q10" s="26">
        <v>134828922384</v>
      </c>
    </row>
    <row r="11" spans="1:17" ht="18.75" x14ac:dyDescent="0.45">
      <c r="A11" s="3" t="s">
        <v>33</v>
      </c>
      <c r="C11" s="8">
        <v>82900</v>
      </c>
      <c r="D11" s="8"/>
      <c r="E11" s="8">
        <v>82195371388</v>
      </c>
      <c r="F11" s="8"/>
      <c r="G11" s="8">
        <v>81332538804</v>
      </c>
      <c r="H11" s="8"/>
      <c r="I11" s="8">
        <v>862832584</v>
      </c>
      <c r="J11" s="8"/>
      <c r="K11" s="8">
        <v>82900</v>
      </c>
      <c r="L11" s="8"/>
      <c r="M11" s="8">
        <v>82195371388</v>
      </c>
      <c r="N11" s="8"/>
      <c r="O11" s="8">
        <v>79362945909</v>
      </c>
      <c r="P11" s="8"/>
      <c r="Q11" s="8">
        <v>1274770906</v>
      </c>
    </row>
    <row r="12" spans="1:17" ht="18.75" x14ac:dyDescent="0.45">
      <c r="A12" s="3" t="s">
        <v>102</v>
      </c>
      <c r="C12" s="8">
        <v>85200</v>
      </c>
      <c r="D12" s="8"/>
      <c r="E12" s="8">
        <v>174192903718</v>
      </c>
      <c r="F12" s="8"/>
      <c r="G12" s="8" t="s">
        <v>124</v>
      </c>
      <c r="H12" s="8"/>
      <c r="I12" s="8">
        <v>17589121173</v>
      </c>
      <c r="J12" s="8"/>
      <c r="K12" s="8">
        <v>85200</v>
      </c>
      <c r="L12" s="8"/>
      <c r="M12" s="8">
        <v>174192903718</v>
      </c>
      <c r="N12" s="8"/>
      <c r="O12" s="8">
        <v>156844273094</v>
      </c>
      <c r="P12" s="8"/>
      <c r="Q12" s="8">
        <v>17348630624</v>
      </c>
    </row>
    <row r="13" spans="1:17" ht="18.75" thickBot="1" x14ac:dyDescent="0.45">
      <c r="C13" s="9">
        <f>SUM(C8:C12)</f>
        <v>837000</v>
      </c>
      <c r="E13" s="9">
        <f>SUM(E8:E12)</f>
        <v>1020622204396</v>
      </c>
      <c r="G13" s="9">
        <f>SUM(G8:G12)</f>
        <v>773327094455</v>
      </c>
      <c r="I13" s="9">
        <f>SUM(I8:I12)</f>
        <v>90691327396</v>
      </c>
      <c r="K13" s="9">
        <f>SUM(K8:K12)</f>
        <v>837000</v>
      </c>
      <c r="M13" s="9">
        <f>SUM(M8:M12)</f>
        <v>1020622204396</v>
      </c>
      <c r="O13" s="9">
        <f>SUM(O8:O12)</f>
        <v>863950878465</v>
      </c>
      <c r="Q13" s="9">
        <f>SUM(Q8:Q12)</f>
        <v>152477939333</v>
      </c>
    </row>
    <row r="14" spans="1:17" ht="18.75" thickTop="1" x14ac:dyDescent="0.4"/>
  </sheetData>
  <mergeCells count="12">
    <mergeCell ref="A2:Q2"/>
    <mergeCell ref="A3:Q3"/>
    <mergeCell ref="A4:Q4"/>
    <mergeCell ref="K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Parisa Gharavi</cp:lastModifiedBy>
  <cp:lastPrinted>2023-01-24T07:03:52Z</cp:lastPrinted>
  <dcterms:created xsi:type="dcterms:W3CDTF">2023-01-22T06:43:21Z</dcterms:created>
  <dcterms:modified xsi:type="dcterms:W3CDTF">2023-01-24T08:17:03Z</dcterms:modified>
</cp:coreProperties>
</file>