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W:\صندوق سرمایه گذاری مشترک کیمیا زرین کاردان\گزارش افشا پرتفو\"/>
    </mc:Choice>
  </mc:AlternateContent>
  <xr:revisionPtr revIDLastSave="0" documentId="13_ncr:1_{38E21055-9676-465F-92CD-FED33CF1CE99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سهام" sheetId="1" r:id="rId1"/>
    <sheet name="اوراق مشارکت" sheetId="3" r:id="rId2"/>
    <sheet name="سپرده" sheetId="6" r:id="rId3"/>
    <sheet name="سود اوراق بهادار و سپرده بانکی" sheetId="7" r:id="rId4"/>
    <sheet name="درآمد سود سهام" sheetId="8" r:id="rId5"/>
    <sheet name="درآمد ناشی از تغییر قیمت اوراق" sheetId="9" r:id="rId6"/>
    <sheet name="درآمد ناشی از فروش" sheetId="10" r:id="rId7"/>
    <sheet name="سرمایه‌گذاری در سهام" sheetId="11" r:id="rId8"/>
    <sheet name="سرمایه‌گذاری در اوراق بهادار" sheetId="12" r:id="rId9"/>
    <sheet name="درآمد سپرده بانکی" sheetId="13" r:id="rId10"/>
    <sheet name="سایر درآمدها" sheetId="14" r:id="rId11"/>
    <sheet name="جمع درآمدها" sheetId="15" r:id="rId12"/>
  </sheets>
  <definedNames>
    <definedName name="_xlnm.Print_Area" localSheetId="6">'درآمد ناشی از فروش'!$A$1:$Q$24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26" i="11" l="1"/>
  <c r="K9" i="11"/>
  <c r="K10" i="11"/>
  <c r="K11" i="11"/>
  <c r="K12" i="11"/>
  <c r="K13" i="11"/>
  <c r="K14" i="11"/>
  <c r="K15" i="11"/>
  <c r="K16" i="11"/>
  <c r="K17" i="11"/>
  <c r="K18" i="11"/>
  <c r="K19" i="11"/>
  <c r="K20" i="11"/>
  <c r="K21" i="11"/>
  <c r="K22" i="11"/>
  <c r="K23" i="11"/>
  <c r="K24" i="11"/>
  <c r="K25" i="11"/>
  <c r="K8" i="11"/>
  <c r="I9" i="11"/>
  <c r="I10" i="11"/>
  <c r="I11" i="11"/>
  <c r="I12" i="11"/>
  <c r="I13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I8" i="11"/>
  <c r="I26" i="11" s="1"/>
  <c r="C22" i="10"/>
  <c r="G10" i="15"/>
  <c r="E10" i="15"/>
  <c r="G23" i="13"/>
  <c r="G10" i="13"/>
  <c r="G11" i="13"/>
  <c r="G12" i="13"/>
  <c r="G13" i="13"/>
  <c r="G14" i="13"/>
  <c r="G15" i="13"/>
  <c r="G16" i="13"/>
  <c r="G17" i="13"/>
  <c r="G18" i="13"/>
  <c r="G20" i="13"/>
  <c r="G21" i="13"/>
  <c r="G22" i="13"/>
  <c r="G19" i="13"/>
  <c r="G9" i="13"/>
  <c r="G8" i="13"/>
  <c r="K23" i="13"/>
  <c r="K9" i="13"/>
  <c r="K10" i="13"/>
  <c r="K11" i="13"/>
  <c r="K12" i="13"/>
  <c r="K13" i="13"/>
  <c r="K14" i="13"/>
  <c r="K15" i="13"/>
  <c r="K16" i="13"/>
  <c r="K17" i="13"/>
  <c r="K18" i="13"/>
  <c r="K19" i="13"/>
  <c r="K20" i="13"/>
  <c r="K21" i="13"/>
  <c r="K22" i="13"/>
  <c r="K8" i="13"/>
  <c r="Q9" i="12"/>
  <c r="Q10" i="12" s="1"/>
  <c r="Q8" i="12"/>
  <c r="S26" i="11"/>
  <c r="S9" i="11"/>
  <c r="S10" i="11"/>
  <c r="S11" i="11"/>
  <c r="S12" i="11"/>
  <c r="S13" i="11"/>
  <c r="S14" i="11"/>
  <c r="S15" i="11"/>
  <c r="S16" i="11"/>
  <c r="S17" i="11"/>
  <c r="S18" i="11"/>
  <c r="S19" i="11"/>
  <c r="S20" i="11"/>
  <c r="S21" i="11"/>
  <c r="S22" i="11"/>
  <c r="S23" i="11"/>
  <c r="S24" i="11"/>
  <c r="S25" i="11"/>
  <c r="S8" i="11"/>
  <c r="E26" i="11"/>
  <c r="G26" i="11"/>
  <c r="M26" i="11"/>
  <c r="U26" i="11"/>
  <c r="C26" i="11"/>
  <c r="O26" i="11"/>
  <c r="Q26" i="11"/>
  <c r="Q22" i="10"/>
  <c r="O22" i="10"/>
  <c r="M22" i="10"/>
  <c r="K22" i="10"/>
  <c r="I22" i="10"/>
  <c r="G22" i="10"/>
  <c r="E22" i="10"/>
  <c r="Q11" i="10"/>
  <c r="O8" i="9"/>
  <c r="O10" i="9"/>
  <c r="O11" i="9"/>
  <c r="O12" i="9"/>
  <c r="O13" i="9"/>
  <c r="O9" i="9"/>
  <c r="S9" i="7"/>
  <c r="S10" i="7"/>
  <c r="S11" i="7"/>
  <c r="S12" i="7"/>
  <c r="S13" i="7"/>
  <c r="S14" i="7"/>
  <c r="S15" i="7"/>
  <c r="S16" i="7"/>
  <c r="S17" i="7"/>
  <c r="S18" i="7"/>
  <c r="S19" i="7"/>
  <c r="S20" i="7"/>
  <c r="S21" i="7"/>
  <c r="S22" i="7"/>
  <c r="S23" i="7"/>
  <c r="S8" i="7"/>
  <c r="O8" i="7"/>
  <c r="W9" i="1"/>
  <c r="Y9" i="1" s="1"/>
  <c r="Y15" i="1" s="1"/>
  <c r="C10" i="15"/>
  <c r="E23" i="13"/>
  <c r="I23" i="13"/>
  <c r="S23" i="6"/>
  <c r="S9" i="6"/>
  <c r="S10" i="6"/>
  <c r="S11" i="6"/>
  <c r="S12" i="6"/>
  <c r="S13" i="6"/>
  <c r="S14" i="6"/>
  <c r="S15" i="6"/>
  <c r="S16" i="6"/>
  <c r="S17" i="6"/>
  <c r="S18" i="6"/>
  <c r="S19" i="6"/>
  <c r="S20" i="6"/>
  <c r="S21" i="6"/>
  <c r="S22" i="6"/>
  <c r="S8" i="6"/>
  <c r="Y10" i="1"/>
  <c r="Y11" i="1"/>
  <c r="Y12" i="1"/>
  <c r="Y13" i="1"/>
  <c r="Y14" i="1"/>
  <c r="E15" i="1"/>
  <c r="G15" i="1"/>
  <c r="I15" i="1"/>
  <c r="M15" i="1"/>
  <c r="K15" i="1"/>
  <c r="K23" i="6"/>
  <c r="M23" i="6"/>
  <c r="O23" i="6"/>
  <c r="Q23" i="6"/>
  <c r="I24" i="7"/>
  <c r="K24" i="7"/>
  <c r="M24" i="7"/>
  <c r="O24" i="7"/>
  <c r="Q24" i="7"/>
  <c r="C14" i="9"/>
  <c r="E14" i="9"/>
  <c r="G14" i="9"/>
  <c r="I14" i="9"/>
  <c r="K14" i="9"/>
  <c r="M14" i="9"/>
  <c r="Q14" i="9"/>
  <c r="O10" i="12"/>
  <c r="M10" i="12"/>
  <c r="K10" i="12"/>
  <c r="I10" i="12"/>
  <c r="G10" i="12"/>
  <c r="E10" i="12"/>
  <c r="C10" i="12"/>
  <c r="O15" i="1"/>
  <c r="Q15" i="1"/>
  <c r="S15" i="1"/>
  <c r="U15" i="1"/>
  <c r="W15" i="1"/>
  <c r="C15" i="1"/>
  <c r="O14" i="9" l="1"/>
  <c r="S24" i="7"/>
  <c r="O10" i="8" l="1"/>
  <c r="Q10" i="8"/>
  <c r="M10" i="8"/>
  <c r="S10" i="8"/>
  <c r="K10" i="8"/>
  <c r="I10" i="8"/>
</calcChain>
</file>

<file path=xl/sharedStrings.xml><?xml version="1.0" encoding="utf-8"?>
<sst xmlns="http://schemas.openxmlformats.org/spreadsheetml/2006/main" count="560" uniqueCount="127">
  <si>
    <t>صندوق قابل معامله كيميا زرين كاردان</t>
  </si>
  <si>
    <t>صورت وضعیت پورتفوی</t>
  </si>
  <si>
    <t>برای ماه منتهی به 1401/09/30</t>
  </si>
  <si>
    <t>نام شرکت</t>
  </si>
  <si>
    <t>1401/08/30</t>
  </si>
  <si>
    <t>تغییرات طی دوره</t>
  </si>
  <si>
    <t>1401/09/30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</si>
  <si>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</si>
  <si>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</si>
  <si>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</si>
  <si>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</si>
  <si>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</si>
  <si>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</si>
  <si>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</si>
  <si>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</si>
  <si>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بیمه اتکایی آوای پارس70%تادیه</t>
  </si>
  <si>
    <t>0.00%</t>
  </si>
  <si>
    <t>بیمه اتکایی تهران رواک50%تادیه</t>
  </si>
  <si>
    <t>پالایش نفت تبریز</t>
  </si>
  <si>
    <t>تمام سکه طرح جدید0312 رفاه</t>
  </si>
  <si>
    <t>سرمایه گذاری پارس آریان</t>
  </si>
  <si>
    <t>تمام سکه طرح جدید0211ملت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</si>
  <si>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</si>
  <si>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</si>
  <si>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</si>
  <si>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</si>
  <si>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</si>
  <si>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</si>
  <si>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</si>
  <si>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</si>
  <si>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</si>
  <si>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اجاره دومینو14040208</t>
  </si>
  <si>
    <t>بله</t>
  </si>
  <si>
    <t>1399/02/08</t>
  </si>
  <si>
    <t>1404/02/07</t>
  </si>
  <si>
    <t>7.87%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</si>
  <si>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</si>
  <si>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</si>
  <si>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</si>
  <si>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</si>
  <si>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</si>
  <si>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</si>
  <si>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</si>
  <si>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</si>
  <si>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</si>
  <si>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اقتصاد نوین مرزداران</t>
  </si>
  <si>
    <t>205-850-6667725-1</t>
  </si>
  <si>
    <t>سپرده کوتاه مدت</t>
  </si>
  <si>
    <t>1401/08/28</t>
  </si>
  <si>
    <t>بانک تجارت آفریقا</t>
  </si>
  <si>
    <t>98031693</t>
  </si>
  <si>
    <t>بانک تجارت مطهری- مهرداد</t>
  </si>
  <si>
    <t>279928865</t>
  </si>
  <si>
    <t>بانک سامان سی تیر</t>
  </si>
  <si>
    <t>849-810-1627461-1</t>
  </si>
  <si>
    <t>849-40-1627461-1</t>
  </si>
  <si>
    <t>حساب جاری</t>
  </si>
  <si>
    <t>بانک سامان ملاصدرا</t>
  </si>
  <si>
    <t>829-810-1627461-1</t>
  </si>
  <si>
    <t>بانک صادرات فردوسی</t>
  </si>
  <si>
    <t>0217334621006</t>
  </si>
  <si>
    <t>موسسه اعتباری ملل شیراز جنوبی</t>
  </si>
  <si>
    <t>0515-10-277-000000223</t>
  </si>
  <si>
    <t>0515-60-332-000000265</t>
  </si>
  <si>
    <t>سپرده بلند مدت</t>
  </si>
  <si>
    <t>0515-60-332-000000204</t>
  </si>
  <si>
    <t>0515-60-332-000000291</t>
  </si>
  <si>
    <t>بانک پاسارگاد ارمغان</t>
  </si>
  <si>
    <t>279-8100-15168673-1</t>
  </si>
  <si>
    <t>279-9012-15168673-3</t>
  </si>
  <si>
    <t>279-9012-15168673-2</t>
  </si>
  <si>
    <t>بانک اقتصاد نوین شهران</t>
  </si>
  <si>
    <t>184-812-6667725-1</t>
  </si>
  <si>
    <t>1401/09/12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</si>
  <si>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</si>
  <si>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</si>
  <si>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</si>
  <si>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</si>
  <si>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</si>
  <si>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</si>
  <si>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</si>
  <si>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</si>
  <si>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</si>
  <si>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</si>
  <si>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</si>
  <si>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</si>
  <si>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</si>
  <si>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</si>
  <si>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</si>
  <si>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</si>
  <si>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بهای فروش</t>
  </si>
  <si>
    <t>ارزش دفتری</t>
  </si>
  <si>
    <t>سود و زیان ناشی از تغییر قیمت</t>
  </si>
  <si>
    <t>سلف تمام سکه 001 مرکزی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</si>
  <si>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</si>
  <si>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</si>
  <si>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</si>
  <si>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</si>
  <si>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</si>
  <si>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</si>
  <si>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</si>
  <si>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</si>
  <si>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</si>
  <si>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</si>
  <si>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</si>
  <si>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205-283-6667725-1</t>
  </si>
  <si>
    <t>205-283-6667725-2</t>
  </si>
  <si>
    <t>279-9012-15168673-1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</si>
  <si>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</si>
  <si>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</si>
  <si>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</si>
  <si>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</si>
  <si>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سرمایه‌گذاری در اوراق بهادار</t>
  </si>
  <si>
    <t>درآمد سپرده بانکی</t>
  </si>
  <si>
    <t>‫اقتصاد نوين</t>
  </si>
  <si>
    <t>‫1401/04/29</t>
  </si>
  <si>
    <t>‫نفت اصفهان</t>
  </si>
  <si>
    <t>‫جمع</t>
  </si>
  <si>
    <t>تعدیل تنزیل سود سهام</t>
  </si>
  <si>
    <t>‫آهن و فولاد غدير ايرانيان</t>
  </si>
  <si>
    <t>‫احیاء سپاهان</t>
  </si>
  <si>
    <t>‫اسنادخزانه-م11بودجه99-020906</t>
  </si>
  <si>
    <t>‫اسنادخزانه-م16بودجه98-010503</t>
  </si>
  <si>
    <t>‫اسنادخزانه-م18بودجه98-010614</t>
  </si>
  <si>
    <t>‫سرمايه گذاري غدير</t>
  </si>
  <si>
    <t>‫فولاد مباركه</t>
  </si>
  <si>
    <t>‫كوير تاير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</si>
</sst>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;[Black]\(#,##0\);\-\ ;"/>
    <numFmt numFmtId="165" formatCode="#,##0.00\ ;[Black]\(#,##0.00\);\-\ "/>
  </numFmts>
  <fonts count="7" x14ac:knownFonts="1">
    <font>
      <sz val="11"/>
      <name val="Calibri"/>
    </font>
    <font>
      <sz val="12"/>
      <name val="B Mitra"/>
      <charset val="178"/>
    </font>
    <font>
      <b/>
      <sz val="18"/>
      <color rgb="FF000000"/>
      <name val="B Mitra"/>
      <charset val="178"/>
    </font>
    <font>
      <b/>
      <sz val="12"/>
      <name val="B Mitra"/>
      <charset val="178"/>
    </font>
    <font>
      <b/>
      <sz val="9"/>
      <color rgb="FF000000"/>
      <name val="Tahoma"/>
      <family val="2"/>
    </font>
    <font>
      <sz val="12"/>
      <name val="B Nazanin"/>
      <charset val="178"/>
    </font>
    <font>
      <sz val="11"/>
      <name val="B Mitra"/>
      <charset val="178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3" fillId="0" borderId="0" xfId="0" applyFont="1"/>
    <xf numFmtId="0" fontId="1" fillId="0" borderId="0" xfId="0" applyFont="1" applyAlignment="1">
      <alignment horizontal="center"/>
    </xf>
    <xf numFmtId="3" fontId="1" fillId="0" borderId="0" xfId="0" applyNumberFormat="1" applyFont="1" applyAlignment="1">
      <alignment horizontal="center"/>
    </xf>
    <xf numFmtId="3" fontId="1" fillId="0" borderId="1" xfId="0" applyNumberFormat="1" applyFont="1" applyBorder="1"/>
    <xf numFmtId="3" fontId="1" fillId="0" borderId="1" xfId="0" applyNumberFormat="1" applyFont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3" fontId="4" fillId="0" borderId="0" xfId="0" applyNumberFormat="1" applyFont="1"/>
    <xf numFmtId="2" fontId="1" fillId="0" borderId="0" xfId="0" applyNumberFormat="1" applyFont="1" applyAlignment="1">
      <alignment horizontal="center"/>
    </xf>
    <xf numFmtId="4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164" fontId="1" fillId="0" borderId="0" xfId="0" applyNumberFormat="1" applyFont="1"/>
    <xf numFmtId="37" fontId="5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37" fontId="5" fillId="0" borderId="4" xfId="0" applyNumberFormat="1" applyFont="1" applyBorder="1" applyAlignment="1">
      <alignment horizontal="center" vertical="center"/>
    </xf>
    <xf numFmtId="37" fontId="1" fillId="0" borderId="0" xfId="0" applyNumberFormat="1" applyFont="1" applyAlignment="1">
      <alignment horizontal="center" vertical="center" wrapText="1"/>
    </xf>
    <xf numFmtId="0" fontId="6" fillId="0" borderId="0" xfId="0" applyFont="1"/>
    <xf numFmtId="0" fontId="1" fillId="0" borderId="0" xfId="0" applyFont="1" applyAlignment="1">
      <alignment horizontal="center" vertical="center"/>
    </xf>
    <xf numFmtId="37" fontId="1" fillId="0" borderId="0" xfId="0" applyNumberFormat="1" applyFont="1" applyAlignment="1">
      <alignment horizontal="center" vertical="center"/>
    </xf>
    <xf numFmtId="37" fontId="1" fillId="0" borderId="4" xfId="0" applyNumberFormat="1" applyFont="1" applyBorder="1" applyAlignment="1">
      <alignment horizontal="center" vertical="center"/>
    </xf>
    <xf numFmtId="0" fontId="1" fillId="2" borderId="0" xfId="0" applyFont="1" applyFill="1"/>
    <xf numFmtId="3" fontId="1" fillId="0" borderId="0" xfId="0" applyNumberFormat="1" applyFont="1"/>
    <xf numFmtId="165" fontId="1" fillId="0" borderId="1" xfId="0" applyNumberFormat="1" applyFont="1" applyBorder="1" applyAlignment="1">
      <alignment horizontal="center"/>
    </xf>
    <xf numFmtId="10" fontId="1" fillId="0" borderId="0" xfId="0" applyNumberFormat="1" applyFont="1" applyAlignment="1">
      <alignment horizontal="center"/>
    </xf>
    <xf numFmtId="0" fontId="1" fillId="0" borderId="1" xfId="0" applyFont="1" applyBorder="1" applyAlignment="1">
      <alignment horizontal="center"/>
    </xf>
    <xf numFmtId="165" fontId="1" fillId="0" borderId="0" xfId="0" applyNumberFormat="1" applyFont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19"/>
  <sheetViews>
    <sheetView rightToLeft="1" tabSelected="1" view="pageBreakPreview" zoomScale="85" zoomScaleNormal="100" zoomScaleSheetLayoutView="85" workbookViewId="0">
      <selection activeCell="G9" sqref="G9"/>
    </sheetView>
  </sheetViews>
  <sheetFormatPr defaultRowHeight="18" x14ac:dyDescent="0.4"/>
  <cols>
    <col min="1" max="1" width="28.28515625" style="1" bestFit="1" customWidth="1"/>
    <col min="2" max="2" width="1" style="1" customWidth="1"/>
    <col min="3" max="3" width="9.7109375" style="1" bestFit="1" customWidth="1"/>
    <col min="4" max="4" width="1" style="1" customWidth="1"/>
    <col min="5" max="5" width="19.5703125" style="1" bestFit="1" customWidth="1"/>
    <col min="6" max="6" width="1" style="1" customWidth="1"/>
    <col min="7" max="7" width="25.42578125" style="1" bestFit="1" customWidth="1"/>
    <col min="8" max="8" width="1" style="1" customWidth="1"/>
    <col min="9" max="9" width="8.140625" style="1" bestFit="1" customWidth="1"/>
    <col min="10" max="10" width="1" style="1" customWidth="1"/>
    <col min="11" max="11" width="19.5703125" style="1" bestFit="1" customWidth="1"/>
    <col min="12" max="12" width="1" style="1" customWidth="1"/>
    <col min="13" max="13" width="8.7109375" style="1" bestFit="1" customWidth="1"/>
    <col min="14" max="14" width="1" style="1" customWidth="1"/>
    <col min="15" max="15" width="14.85546875" style="1" bestFit="1" customWidth="1"/>
    <col min="16" max="16" width="1" style="1" customWidth="1"/>
    <col min="17" max="17" width="9.7109375" style="1" bestFit="1" customWidth="1"/>
    <col min="18" max="18" width="1" style="1" customWidth="1"/>
    <col min="19" max="19" width="13.7109375" style="1" bestFit="1" customWidth="1"/>
    <col min="20" max="20" width="1" style="1" customWidth="1"/>
    <col min="21" max="21" width="19.5703125" style="1" bestFit="1" customWidth="1"/>
    <col min="22" max="22" width="1" style="1" customWidth="1"/>
    <col min="23" max="23" width="25.42578125" style="1" bestFit="1" customWidth="1"/>
    <col min="24" max="24" width="1" style="1" customWidth="1"/>
    <col min="25" max="25" width="38.140625" style="1" bestFit="1" customWidth="1"/>
    <col min="26" max="26" width="1" style="1" customWidth="1"/>
    <col min="27" max="27" width="9.140625" style="1" customWidth="1"/>
    <col min="28" max="16384" width="9.140625" style="1"/>
  </cols>
  <sheetData>
    <row r="2" spans="1:25" ht="27.75" x14ac:dyDescent="0.4">
      <c r="A2" s="32" t="s">
        <v>0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</row>
    <row r="3" spans="1:25" ht="27.75" x14ac:dyDescent="0.4">
      <c r="A3" s="32" t="s">
        <v>1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</row>
    <row r="4" spans="1:25" ht="27.75" x14ac:dyDescent="0.4">
      <c r="A4" s="32" t="s">
        <v>2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</row>
    <row r="6" spans="1:25" ht="27.75" x14ac:dyDescent="0.4">
      <c r="A6" s="32" t="s">
        <v>3</v>
      </c>
      <c r="C6" s="31" t="s">
        <v>4</v>
      </c>
      <c r="D6" s="31" t="s">
        <v>4</v>
      </c>
      <c r="E6" s="31" t="s">
        <v>4</v>
      </c>
      <c r="F6" s="31" t="s">
        <v>4</v>
      </c>
      <c r="G6" s="31" t="s">
        <v>4</v>
      </c>
      <c r="I6" s="31" t="s">
        <v>5</v>
      </c>
      <c r="J6" s="31" t="s">
        <v>5</v>
      </c>
      <c r="K6" s="31" t="s">
        <v>5</v>
      </c>
      <c r="L6" s="31" t="s">
        <v>5</v>
      </c>
      <c r="M6" s="31" t="s">
        <v>5</v>
      </c>
      <c r="N6" s="31" t="s">
        <v>5</v>
      </c>
      <c r="O6" s="31" t="s">
        <v>5</v>
      </c>
      <c r="Q6" s="31" t="s">
        <v>6</v>
      </c>
      <c r="R6" s="31" t="s">
        <v>6</v>
      </c>
      <c r="S6" s="31" t="s">
        <v>6</v>
      </c>
      <c r="T6" s="31" t="s">
        <v>6</v>
      </c>
      <c r="U6" s="31" t="s">
        <v>6</v>
      </c>
      <c r="V6" s="31" t="s">
        <v>6</v>
      </c>
      <c r="W6" s="31" t="s">
        <v>6</v>
      </c>
      <c r="X6" s="31" t="s">
        <v>6</v>
      </c>
      <c r="Y6" s="31" t="s">
        <v>6</v>
      </c>
    </row>
    <row r="7" spans="1:25" ht="27.75" x14ac:dyDescent="0.4">
      <c r="A7" s="32" t="s">
        <v>3</v>
      </c>
      <c r="C7" s="30" t="s">
        <v>7</v>
      </c>
      <c r="E7" s="30" t="s">
        <v>8</v>
      </c>
      <c r="G7" s="30" t="s">
        <v>9</v>
      </c>
      <c r="I7" s="33" t="s">
        <v>10</v>
      </c>
      <c r="J7" s="33" t="s">
        <v>10</v>
      </c>
      <c r="K7" s="33" t="s">
        <v>10</v>
      </c>
      <c r="M7" s="33" t="s">
        <v>11</v>
      </c>
      <c r="N7" s="33" t="s">
        <v>11</v>
      </c>
      <c r="O7" s="33" t="s">
        <v>11</v>
      </c>
      <c r="Q7" s="30" t="s">
        <v>7</v>
      </c>
      <c r="S7" s="30" t="s">
        <v>12</v>
      </c>
      <c r="U7" s="30" t="s">
        <v>8</v>
      </c>
      <c r="W7" s="30" t="s">
        <v>9</v>
      </c>
      <c r="Y7" s="30" t="s">
        <v>13</v>
      </c>
    </row>
    <row r="8" spans="1:25" ht="27.75" x14ac:dyDescent="0.4">
      <c r="A8" s="31" t="s">
        <v>3</v>
      </c>
      <c r="C8" s="31" t="s">
        <v>7</v>
      </c>
      <c r="E8" s="31" t="s">
        <v>8</v>
      </c>
      <c r="G8" s="31" t="s">
        <v>9</v>
      </c>
      <c r="I8" s="10" t="s">
        <v>7</v>
      </c>
      <c r="K8" s="33" t="s">
        <v>8</v>
      </c>
      <c r="M8" s="10" t="s">
        <v>7</v>
      </c>
      <c r="O8" s="33" t="s">
        <v>14</v>
      </c>
      <c r="Q8" s="31" t="s">
        <v>7</v>
      </c>
      <c r="S8" s="31" t="s">
        <v>12</v>
      </c>
      <c r="U8" s="31" t="s">
        <v>8</v>
      </c>
      <c r="W8" s="31" t="s">
        <v>9</v>
      </c>
      <c r="Y8" s="31" t="s">
        <v>13</v>
      </c>
    </row>
    <row r="9" spans="1:25" ht="18.75" customHeight="1" x14ac:dyDescent="0.45">
      <c r="A9" s="2" t="s">
        <v>15</v>
      </c>
      <c r="C9" s="7">
        <v>38137</v>
      </c>
      <c r="D9" s="7"/>
      <c r="E9" s="7">
        <v>26720135</v>
      </c>
      <c r="F9" s="7"/>
      <c r="G9" s="7">
        <v>26537059.395</v>
      </c>
      <c r="H9" s="7"/>
      <c r="I9" s="7">
        <v>0</v>
      </c>
      <c r="J9" s="7"/>
      <c r="K9" s="7">
        <v>0</v>
      </c>
      <c r="L9" s="7"/>
      <c r="M9" s="7">
        <v>0</v>
      </c>
      <c r="N9" s="7"/>
      <c r="O9" s="7">
        <v>0</v>
      </c>
      <c r="P9" s="7"/>
      <c r="Q9" s="7">
        <v>38137</v>
      </c>
      <c r="R9" s="7"/>
      <c r="S9" s="7">
        <v>700</v>
      </c>
      <c r="T9" s="7"/>
      <c r="U9" s="7">
        <v>26720135</v>
      </c>
      <c r="V9" s="7"/>
      <c r="W9" s="7">
        <f>26537059.395-28</f>
        <v>26537031.395</v>
      </c>
      <c r="X9" s="3"/>
      <c r="Y9" s="12">
        <f t="shared" ref="Y9:Y14" si="0">W9/1033505772213*100</f>
        <v>2.5676713288380996E-3</v>
      </c>
    </row>
    <row r="10" spans="1:25" ht="18.75" x14ac:dyDescent="0.45">
      <c r="A10" s="2" t="s">
        <v>17</v>
      </c>
      <c r="C10" s="7">
        <v>108053</v>
      </c>
      <c r="D10" s="7"/>
      <c r="E10" s="7">
        <v>54075554</v>
      </c>
      <c r="F10" s="7"/>
      <c r="G10" s="7">
        <v>53705042.325000003</v>
      </c>
      <c r="H10" s="7"/>
      <c r="I10" s="7">
        <v>0</v>
      </c>
      <c r="J10" s="7"/>
      <c r="K10" s="7">
        <v>0</v>
      </c>
      <c r="L10" s="7"/>
      <c r="M10" s="7">
        <v>0</v>
      </c>
      <c r="N10" s="7"/>
      <c r="O10" s="7">
        <v>0</v>
      </c>
      <c r="P10" s="7"/>
      <c r="Q10" s="7">
        <v>108053</v>
      </c>
      <c r="R10" s="7"/>
      <c r="S10" s="7">
        <v>500</v>
      </c>
      <c r="T10" s="7"/>
      <c r="U10" s="7">
        <v>54075554</v>
      </c>
      <c r="V10" s="7"/>
      <c r="W10" s="7">
        <v>53705042.325000003</v>
      </c>
      <c r="X10" s="3"/>
      <c r="Y10" s="12">
        <f t="shared" si="0"/>
        <v>5.1963950051293652E-3</v>
      </c>
    </row>
    <row r="11" spans="1:25" ht="18.75" x14ac:dyDescent="0.45">
      <c r="A11" s="2" t="s">
        <v>18</v>
      </c>
      <c r="C11" s="7">
        <v>300000</v>
      </c>
      <c r="D11" s="7"/>
      <c r="E11" s="7">
        <v>4190409325</v>
      </c>
      <c r="F11" s="7"/>
      <c r="G11" s="7">
        <v>4890726000</v>
      </c>
      <c r="H11" s="7"/>
      <c r="I11" s="7">
        <v>0</v>
      </c>
      <c r="J11" s="7"/>
      <c r="K11" s="7">
        <v>0</v>
      </c>
      <c r="L11" s="7"/>
      <c r="M11" s="7">
        <v>0</v>
      </c>
      <c r="N11" s="7"/>
      <c r="O11" s="7">
        <v>0</v>
      </c>
      <c r="P11" s="7"/>
      <c r="Q11" s="7">
        <v>300000</v>
      </c>
      <c r="R11" s="7"/>
      <c r="S11" s="7">
        <v>16070</v>
      </c>
      <c r="T11" s="7"/>
      <c r="U11" s="7">
        <v>4190409325</v>
      </c>
      <c r="V11" s="7"/>
      <c r="W11" s="7">
        <v>4792315050</v>
      </c>
      <c r="X11" s="3"/>
      <c r="Y11" s="12">
        <f t="shared" si="0"/>
        <v>0.46369504446389587</v>
      </c>
    </row>
    <row r="12" spans="1:25" ht="18.75" x14ac:dyDescent="0.45">
      <c r="A12" s="2" t="s">
        <v>19</v>
      </c>
      <c r="C12" s="7">
        <v>42600</v>
      </c>
      <c r="D12" s="7"/>
      <c r="E12" s="7">
        <v>70194881649</v>
      </c>
      <c r="F12" s="7"/>
      <c r="G12" s="7">
        <v>70202137500</v>
      </c>
      <c r="H12" s="7"/>
      <c r="I12" s="7">
        <v>326100</v>
      </c>
      <c r="J12" s="7"/>
      <c r="K12" s="7">
        <v>552853974419</v>
      </c>
      <c r="L12" s="7"/>
      <c r="M12" s="7">
        <v>-2200</v>
      </c>
      <c r="N12" s="7"/>
      <c r="O12" s="7">
        <v>3944342613</v>
      </c>
      <c r="P12" s="7"/>
      <c r="Q12" s="7">
        <v>366500</v>
      </c>
      <c r="R12" s="7"/>
      <c r="S12" s="7">
        <v>1865089</v>
      </c>
      <c r="T12" s="7"/>
      <c r="U12" s="7">
        <v>619331179139</v>
      </c>
      <c r="V12" s="7"/>
      <c r="W12" s="7">
        <v>682700674601.875</v>
      </c>
      <c r="X12" s="3"/>
      <c r="Y12" s="12">
        <f t="shared" si="0"/>
        <v>66.056783905525592</v>
      </c>
    </row>
    <row r="13" spans="1:25" ht="18.75" x14ac:dyDescent="0.45">
      <c r="A13" s="2" t="s">
        <v>20</v>
      </c>
      <c r="C13" s="7">
        <v>749943</v>
      </c>
      <c r="D13" s="7"/>
      <c r="E13" s="7">
        <v>4495346998</v>
      </c>
      <c r="F13" s="7"/>
      <c r="G13" s="7">
        <v>3248060016.1765499</v>
      </c>
      <c r="H13" s="7"/>
      <c r="I13" s="7">
        <v>0</v>
      </c>
      <c r="J13" s="7"/>
      <c r="K13" s="7">
        <v>0</v>
      </c>
      <c r="L13" s="7"/>
      <c r="M13" s="7">
        <v>-508436</v>
      </c>
      <c r="N13" s="7"/>
      <c r="O13" s="7">
        <v>2201051216</v>
      </c>
      <c r="P13" s="7"/>
      <c r="Q13" s="7">
        <v>241507</v>
      </c>
      <c r="R13" s="7"/>
      <c r="S13" s="7">
        <v>4858</v>
      </c>
      <c r="T13" s="7"/>
      <c r="U13" s="7">
        <v>1447653711</v>
      </c>
      <c r="V13" s="7"/>
      <c r="W13" s="7">
        <v>1166260222.0143001</v>
      </c>
      <c r="X13" s="3"/>
      <c r="Y13" s="12">
        <f t="shared" si="0"/>
        <v>0.11284506128272888</v>
      </c>
    </row>
    <row r="14" spans="1:25" ht="18.75" x14ac:dyDescent="0.45">
      <c r="A14" s="2" t="s">
        <v>21</v>
      </c>
      <c r="C14" s="7">
        <v>0</v>
      </c>
      <c r="D14" s="7"/>
      <c r="E14" s="7">
        <v>0</v>
      </c>
      <c r="F14" s="7"/>
      <c r="G14" s="7">
        <v>0</v>
      </c>
      <c r="H14" s="7"/>
      <c r="I14" s="7">
        <v>5100</v>
      </c>
      <c r="J14" s="7"/>
      <c r="K14" s="7">
        <v>8971900872</v>
      </c>
      <c r="L14" s="7"/>
      <c r="M14" s="7">
        <v>-2700</v>
      </c>
      <c r="N14" s="7"/>
      <c r="O14" s="7">
        <v>4890529402</v>
      </c>
      <c r="P14" s="7"/>
      <c r="Q14" s="7">
        <v>2400</v>
      </c>
      <c r="R14" s="7"/>
      <c r="S14" s="7">
        <v>1878000</v>
      </c>
      <c r="T14" s="7"/>
      <c r="U14" s="7">
        <v>4222070998</v>
      </c>
      <c r="V14" s="7"/>
      <c r="W14" s="7">
        <v>4501566000</v>
      </c>
      <c r="X14" s="3"/>
      <c r="Y14" s="12">
        <f t="shared" si="0"/>
        <v>0.43556273424201553</v>
      </c>
    </row>
    <row r="15" spans="1:25" s="3" customFormat="1" ht="18.75" thickBot="1" x14ac:dyDescent="0.45">
      <c r="C15" s="8">
        <f>SUM(C9:C14)</f>
        <v>1238733</v>
      </c>
      <c r="D15" s="7"/>
      <c r="E15" s="8">
        <f>SUM(E9:E14)</f>
        <v>78961433661</v>
      </c>
      <c r="F15" s="7"/>
      <c r="G15" s="8">
        <f>SUM(G9:G14)</f>
        <v>78421165617.896545</v>
      </c>
      <c r="H15" s="7"/>
      <c r="I15" s="8">
        <f>SUM(I9:I14)</f>
        <v>331200</v>
      </c>
      <c r="J15" s="7"/>
      <c r="K15" s="8">
        <f>SUM(K9:K14)</f>
        <v>561825875291</v>
      </c>
      <c r="L15" s="7"/>
      <c r="M15" s="8">
        <f>SUM(M9:M14)</f>
        <v>-513336</v>
      </c>
      <c r="N15" s="7"/>
      <c r="O15" s="8">
        <f>SUM(O9:O14)</f>
        <v>11035923231</v>
      </c>
      <c r="P15" s="7"/>
      <c r="Q15" s="8">
        <f>SUM(Q9:Q14)</f>
        <v>1056597</v>
      </c>
      <c r="R15" s="7"/>
      <c r="S15" s="8">
        <f>SUM(S9:S14)</f>
        <v>3765217</v>
      </c>
      <c r="T15" s="7"/>
      <c r="U15" s="8">
        <f>SUM(U9:U14)</f>
        <v>629272108862</v>
      </c>
      <c r="V15" s="7"/>
      <c r="W15" s="8">
        <f>SUM(W9:W14)</f>
        <v>693241057947.60925</v>
      </c>
      <c r="Y15" s="13">
        <f>SUM(Y9:Y14)</f>
        <v>67.076650811848197</v>
      </c>
    </row>
    <row r="16" spans="1:25" ht="18.75" thickTop="1" x14ac:dyDescent="0.4"/>
    <row r="17" spans="23:25" x14ac:dyDescent="0.4">
      <c r="W17" s="7"/>
    </row>
    <row r="19" spans="23:25" x14ac:dyDescent="0.4">
      <c r="W19" s="15"/>
      <c r="Y19" s="11"/>
    </row>
  </sheetData>
  <mergeCells count="19">
    <mergeCell ref="M7:O7"/>
    <mergeCell ref="A6:A8"/>
    <mergeCell ref="C7:C8"/>
    <mergeCell ref="E7:E8"/>
    <mergeCell ref="G7:G8"/>
    <mergeCell ref="C6:G6"/>
    <mergeCell ref="A2:Y2"/>
    <mergeCell ref="A3:Y3"/>
    <mergeCell ref="A4:Y4"/>
    <mergeCell ref="Y7:Y8"/>
    <mergeCell ref="Q6:Y6"/>
    <mergeCell ref="I6:O6"/>
    <mergeCell ref="Q7:Q8"/>
    <mergeCell ref="S7:S8"/>
    <mergeCell ref="U7:U8"/>
    <mergeCell ref="W7:W8"/>
    <mergeCell ref="K8"/>
    <mergeCell ref="I7:K7"/>
    <mergeCell ref="O8"/>
  </mergeCells>
  <pageMargins left="0.7" right="0.7" top="0.75" bottom="0.75" header="0.3" footer="0.3"/>
  <pageSetup paperSize="9" scale="51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K24"/>
  <sheetViews>
    <sheetView rightToLeft="1" topLeftCell="A6" workbookViewId="0">
      <selection activeCell="G23" sqref="G23"/>
    </sheetView>
  </sheetViews>
  <sheetFormatPr defaultRowHeight="18" x14ac:dyDescent="0.4"/>
  <cols>
    <col min="1" max="1" width="27.42578125" style="1" bestFit="1" customWidth="1"/>
    <col min="2" max="2" width="1" style="1" customWidth="1"/>
    <col min="3" max="3" width="19.7109375" style="1" bestFit="1" customWidth="1"/>
    <col min="4" max="4" width="1" style="1" customWidth="1"/>
    <col min="5" max="5" width="40.140625" style="1" bestFit="1" customWidth="1"/>
    <col min="6" max="6" width="1" style="1" customWidth="1"/>
    <col min="7" max="7" width="34.85546875" style="1" bestFit="1" customWidth="1"/>
    <col min="8" max="8" width="1" style="1" customWidth="1"/>
    <col min="9" max="9" width="40.140625" style="1" bestFit="1" customWidth="1"/>
    <col min="10" max="10" width="1" style="1" customWidth="1"/>
    <col min="11" max="11" width="34.85546875" style="1" bestFit="1" customWidth="1"/>
    <col min="12" max="12" width="1" style="1" customWidth="1"/>
    <col min="13" max="13" width="9.140625" style="1" customWidth="1"/>
    <col min="14" max="16384" width="9.140625" style="1"/>
  </cols>
  <sheetData>
    <row r="2" spans="1:11" ht="27.75" x14ac:dyDescent="0.4">
      <c r="A2" s="32" t="s">
        <v>0</v>
      </c>
      <c r="B2" s="32"/>
      <c r="C2" s="32"/>
      <c r="D2" s="32"/>
      <c r="E2" s="32"/>
      <c r="F2" s="32"/>
      <c r="G2" s="32"/>
      <c r="H2" s="32"/>
      <c r="I2" s="32"/>
      <c r="J2" s="32"/>
      <c r="K2" s="32"/>
    </row>
    <row r="3" spans="1:11" ht="27.75" x14ac:dyDescent="0.4">
      <c r="A3" s="32" t="s">
        <v>74</v>
      </c>
      <c r="B3" s="32"/>
      <c r="C3" s="32"/>
      <c r="D3" s="32"/>
      <c r="E3" s="32"/>
      <c r="F3" s="32"/>
      <c r="G3" s="32"/>
      <c r="H3" s="32"/>
      <c r="I3" s="32"/>
      <c r="J3" s="32"/>
      <c r="K3" s="32"/>
    </row>
    <row r="4" spans="1:11" ht="27.75" x14ac:dyDescent="0.4">
      <c r="A4" s="32" t="s">
        <v>2</v>
      </c>
      <c r="B4" s="32"/>
      <c r="C4" s="32"/>
      <c r="D4" s="32"/>
      <c r="E4" s="32"/>
      <c r="F4" s="32"/>
      <c r="G4" s="32"/>
      <c r="H4" s="32"/>
      <c r="I4" s="32"/>
      <c r="J4" s="32"/>
      <c r="K4" s="32"/>
    </row>
    <row r="6" spans="1:11" ht="27.75" x14ac:dyDescent="0.4">
      <c r="A6" s="31" t="s">
        <v>101</v>
      </c>
      <c r="B6" s="31" t="s">
        <v>101</v>
      </c>
      <c r="C6" s="31" t="s">
        <v>101</v>
      </c>
      <c r="E6" s="31" t="s">
        <v>76</v>
      </c>
      <c r="F6" s="31" t="s">
        <v>76</v>
      </c>
      <c r="G6" s="31" t="s">
        <v>76</v>
      </c>
      <c r="I6" s="31" t="s">
        <v>77</v>
      </c>
      <c r="J6" s="31" t="s">
        <v>77</v>
      </c>
      <c r="K6" s="31" t="s">
        <v>77</v>
      </c>
    </row>
    <row r="7" spans="1:11" ht="27.75" x14ac:dyDescent="0.4">
      <c r="A7" s="33" t="s">
        <v>102</v>
      </c>
      <c r="C7" s="33" t="s">
        <v>39</v>
      </c>
      <c r="E7" s="33" t="s">
        <v>103</v>
      </c>
      <c r="G7" s="33" t="s">
        <v>104</v>
      </c>
      <c r="I7" s="33" t="s">
        <v>103</v>
      </c>
      <c r="K7" s="33" t="s">
        <v>104</v>
      </c>
    </row>
    <row r="8" spans="1:11" ht="18.75" x14ac:dyDescent="0.45">
      <c r="A8" s="2" t="s">
        <v>45</v>
      </c>
      <c r="C8" s="3" t="s">
        <v>105</v>
      </c>
      <c r="D8" s="3"/>
      <c r="E8" s="7">
        <v>0</v>
      </c>
      <c r="F8" s="7"/>
      <c r="G8" s="29">
        <f>E8/561780638*100</f>
        <v>0</v>
      </c>
      <c r="H8" s="7"/>
      <c r="I8" s="7">
        <v>1049076624</v>
      </c>
      <c r="K8" s="12">
        <f>I8/58546940383*100</f>
        <v>1.7918555899543049</v>
      </c>
    </row>
    <row r="9" spans="1:11" ht="18.75" x14ac:dyDescent="0.45">
      <c r="A9" s="2" t="s">
        <v>45</v>
      </c>
      <c r="C9" s="3" t="s">
        <v>46</v>
      </c>
      <c r="D9" s="3"/>
      <c r="E9" s="7">
        <v>98997</v>
      </c>
      <c r="F9" s="7"/>
      <c r="G9" s="29">
        <f t="shared" ref="G9" si="0">E9/561780638*100</f>
        <v>1.7622002843038533E-2</v>
      </c>
      <c r="H9" s="7"/>
      <c r="I9" s="7">
        <v>-1395135</v>
      </c>
      <c r="K9" s="12">
        <f t="shared" ref="K9:K22" si="1">I9/58546940383*100</f>
        <v>-2.3829340882262377E-3</v>
      </c>
    </row>
    <row r="10" spans="1:11" ht="18.75" x14ac:dyDescent="0.45">
      <c r="A10" s="2" t="s">
        <v>45</v>
      </c>
      <c r="C10" s="3" t="s">
        <v>106</v>
      </c>
      <c r="D10" s="3"/>
      <c r="E10" s="7">
        <v>0</v>
      </c>
      <c r="F10" s="7"/>
      <c r="G10" s="29">
        <f t="shared" ref="G10:G18" si="2">E10/5617806388*100</f>
        <v>0</v>
      </c>
      <c r="H10" s="7"/>
      <c r="I10" s="7">
        <v>1440167208</v>
      </c>
      <c r="K10" s="12">
        <f t="shared" si="1"/>
        <v>2.459850503850026</v>
      </c>
    </row>
    <row r="11" spans="1:11" ht="18.75" x14ac:dyDescent="0.45">
      <c r="A11" s="2" t="s">
        <v>49</v>
      </c>
      <c r="C11" s="3" t="s">
        <v>50</v>
      </c>
      <c r="D11" s="3"/>
      <c r="E11" s="7">
        <v>105423</v>
      </c>
      <c r="F11" s="7"/>
      <c r="G11" s="29">
        <f t="shared" si="2"/>
        <v>1.8765865663364688E-3</v>
      </c>
      <c r="H11" s="7"/>
      <c r="I11" s="7">
        <v>25159630</v>
      </c>
      <c r="K11" s="12">
        <f t="shared" si="1"/>
        <v>4.2973432660036122E-2</v>
      </c>
    </row>
    <row r="12" spans="1:11" ht="18.75" x14ac:dyDescent="0.45">
      <c r="A12" s="2" t="s">
        <v>51</v>
      </c>
      <c r="C12" s="3" t="s">
        <v>52</v>
      </c>
      <c r="D12" s="3"/>
      <c r="E12" s="7">
        <v>21905855</v>
      </c>
      <c r="F12" s="7"/>
      <c r="G12" s="29">
        <f t="shared" si="2"/>
        <v>0.38993609759838527</v>
      </c>
      <c r="H12" s="7"/>
      <c r="I12" s="7">
        <v>40596471</v>
      </c>
      <c r="K12" s="12">
        <f t="shared" si="1"/>
        <v>6.9340038496337561E-2</v>
      </c>
    </row>
    <row r="13" spans="1:11" ht="18.75" x14ac:dyDescent="0.45">
      <c r="A13" s="2" t="s">
        <v>53</v>
      </c>
      <c r="C13" s="3" t="s">
        <v>54</v>
      </c>
      <c r="D13" s="3"/>
      <c r="E13" s="7">
        <v>1988</v>
      </c>
      <c r="F13" s="7"/>
      <c r="G13" s="29">
        <f t="shared" si="2"/>
        <v>3.5387478006477714E-5</v>
      </c>
      <c r="H13" s="7"/>
      <c r="I13" s="7">
        <v>29013</v>
      </c>
      <c r="K13" s="12">
        <f t="shared" si="1"/>
        <v>4.9555108789979347E-5</v>
      </c>
    </row>
    <row r="14" spans="1:11" ht="18.75" x14ac:dyDescent="0.45">
      <c r="A14" s="2" t="s">
        <v>57</v>
      </c>
      <c r="C14" s="3" t="s">
        <v>58</v>
      </c>
      <c r="D14" s="3"/>
      <c r="E14" s="7">
        <v>1082</v>
      </c>
      <c r="F14" s="7"/>
      <c r="G14" s="29">
        <f t="shared" si="2"/>
        <v>1.9260186721835454E-5</v>
      </c>
      <c r="H14" s="7"/>
      <c r="I14" s="7">
        <v>5238</v>
      </c>
      <c r="K14" s="12">
        <f t="shared" si="1"/>
        <v>8.9466673505639484E-6</v>
      </c>
    </row>
    <row r="15" spans="1:11" ht="18.75" x14ac:dyDescent="0.45">
      <c r="A15" s="2" t="s">
        <v>59</v>
      </c>
      <c r="C15" s="3" t="s">
        <v>60</v>
      </c>
      <c r="D15" s="3"/>
      <c r="E15" s="7">
        <v>7344</v>
      </c>
      <c r="F15" s="7"/>
      <c r="G15" s="29">
        <f t="shared" si="2"/>
        <v>1.3072718233378891E-4</v>
      </c>
      <c r="H15" s="7"/>
      <c r="I15" s="7">
        <v>29716</v>
      </c>
      <c r="K15" s="12">
        <f t="shared" si="1"/>
        <v>5.0755854713508639E-5</v>
      </c>
    </row>
    <row r="16" spans="1:11" ht="18.75" x14ac:dyDescent="0.45">
      <c r="A16" s="2" t="s">
        <v>61</v>
      </c>
      <c r="C16" s="3" t="s">
        <v>62</v>
      </c>
      <c r="D16" s="3"/>
      <c r="E16" s="7">
        <v>0</v>
      </c>
      <c r="F16" s="7"/>
      <c r="G16" s="29">
        <f t="shared" si="2"/>
        <v>0</v>
      </c>
      <c r="H16" s="7"/>
      <c r="I16" s="7">
        <v>77433</v>
      </c>
      <c r="K16" s="12">
        <f t="shared" si="1"/>
        <v>1.3225797880034711E-4</v>
      </c>
    </row>
    <row r="17" spans="1:11" ht="18.75" x14ac:dyDescent="0.45">
      <c r="A17" s="2" t="s">
        <v>61</v>
      </c>
      <c r="C17" s="3" t="s">
        <v>63</v>
      </c>
      <c r="D17" s="3"/>
      <c r="E17" s="7">
        <v>1041616418</v>
      </c>
      <c r="F17" s="7"/>
      <c r="G17" s="29">
        <f t="shared" si="2"/>
        <v>18.541337063964335</v>
      </c>
      <c r="H17" s="7"/>
      <c r="I17" s="7">
        <v>13039424562</v>
      </c>
      <c r="K17" s="12">
        <f t="shared" si="1"/>
        <v>22.271743795148339</v>
      </c>
    </row>
    <row r="18" spans="1:11" ht="18.75" x14ac:dyDescent="0.45">
      <c r="A18" s="2" t="s">
        <v>61</v>
      </c>
      <c r="C18" s="3" t="s">
        <v>65</v>
      </c>
      <c r="D18" s="3"/>
      <c r="E18" s="7">
        <v>1310684923</v>
      </c>
      <c r="F18" s="7"/>
      <c r="G18" s="29">
        <f t="shared" si="2"/>
        <v>23.33090235718533</v>
      </c>
      <c r="H18" s="7"/>
      <c r="I18" s="7">
        <v>19991095804</v>
      </c>
      <c r="K18" s="12">
        <f t="shared" si="1"/>
        <v>34.145415069042137</v>
      </c>
    </row>
    <row r="19" spans="1:11" ht="18.75" x14ac:dyDescent="0.45">
      <c r="A19" s="2" t="s">
        <v>61</v>
      </c>
      <c r="C19" s="3" t="s">
        <v>66</v>
      </c>
      <c r="D19" s="3"/>
      <c r="E19" s="7">
        <v>1039726020</v>
      </c>
      <c r="F19" s="7"/>
      <c r="G19" s="29">
        <f>E19/5617806388*100</f>
        <v>18.507686954483201</v>
      </c>
      <c r="H19" s="7"/>
      <c r="I19" s="7">
        <v>4366849284</v>
      </c>
      <c r="K19" s="12">
        <f t="shared" si="1"/>
        <v>7.458714760213125</v>
      </c>
    </row>
    <row r="20" spans="1:11" ht="18.75" x14ac:dyDescent="0.45">
      <c r="A20" s="2" t="s">
        <v>67</v>
      </c>
      <c r="C20" s="3" t="s">
        <v>107</v>
      </c>
      <c r="D20" s="3"/>
      <c r="E20" s="7">
        <v>0</v>
      </c>
      <c r="F20" s="7"/>
      <c r="G20" s="29">
        <f t="shared" ref="G20:G22" si="3">E20/5617806388*100</f>
        <v>0</v>
      </c>
      <c r="H20" s="7"/>
      <c r="I20" s="7">
        <v>2772602832</v>
      </c>
      <c r="K20" s="12">
        <f t="shared" si="1"/>
        <v>4.7356921025459213</v>
      </c>
    </row>
    <row r="21" spans="1:11" ht="18.75" x14ac:dyDescent="0.45">
      <c r="A21" s="2" t="s">
        <v>67</v>
      </c>
      <c r="C21" s="3" t="s">
        <v>69</v>
      </c>
      <c r="D21" s="3"/>
      <c r="E21" s="7">
        <v>338572590</v>
      </c>
      <c r="F21" s="7"/>
      <c r="G21" s="29">
        <f t="shared" si="3"/>
        <v>6.026775695282292</v>
      </c>
      <c r="H21" s="7"/>
      <c r="I21" s="7">
        <v>2080353105</v>
      </c>
      <c r="K21" s="12">
        <f t="shared" si="1"/>
        <v>3.5533079805551417</v>
      </c>
    </row>
    <row r="22" spans="1:11" ht="18.75" x14ac:dyDescent="0.45">
      <c r="A22" s="2" t="s">
        <v>67</v>
      </c>
      <c r="C22" s="3" t="s">
        <v>70</v>
      </c>
      <c r="D22" s="3"/>
      <c r="E22" s="7">
        <v>1865085748</v>
      </c>
      <c r="F22" s="7"/>
      <c r="G22" s="29">
        <f t="shared" si="3"/>
        <v>33.199537669791262</v>
      </c>
      <c r="H22" s="7"/>
      <c r="I22" s="7">
        <v>13742868598</v>
      </c>
      <c r="K22" s="12">
        <f t="shared" si="1"/>
        <v>23.473248146013198</v>
      </c>
    </row>
    <row r="23" spans="1:11" ht="18.75" thickBot="1" x14ac:dyDescent="0.45">
      <c r="C23" s="3"/>
      <c r="D23" s="3"/>
      <c r="E23" s="8">
        <f>SUM(E8:E22)</f>
        <v>5617806388</v>
      </c>
      <c r="F23" s="7"/>
      <c r="G23" s="26">
        <f>SUM(G8:G22)</f>
        <v>100.01585980256124</v>
      </c>
      <c r="H23" s="7"/>
      <c r="I23" s="8">
        <f>SUM(I8:I22)</f>
        <v>58546940383</v>
      </c>
      <c r="K23" s="14">
        <f>SUM(K8:K22)</f>
        <v>100</v>
      </c>
    </row>
    <row r="24" spans="1:11" ht="18.75" thickTop="1" x14ac:dyDescent="0.4"/>
  </sheetData>
  <mergeCells count="12">
    <mergeCell ref="A2:K2"/>
    <mergeCell ref="A3:K3"/>
    <mergeCell ref="A4:K4"/>
    <mergeCell ref="I7"/>
    <mergeCell ref="K7"/>
    <mergeCell ref="I6:K6"/>
    <mergeCell ref="A7"/>
    <mergeCell ref="C7"/>
    <mergeCell ref="A6:C6"/>
    <mergeCell ref="E7"/>
    <mergeCell ref="G7"/>
    <mergeCell ref="E6:G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3"/>
  <sheetViews>
    <sheetView rightToLeft="1" workbookViewId="0">
      <selection activeCell="C7" sqref="C7"/>
    </sheetView>
  </sheetViews>
  <sheetFormatPr defaultRowHeight="18" x14ac:dyDescent="0.4"/>
  <cols>
    <col min="1" max="1" width="35.5703125" style="1" bestFit="1" customWidth="1"/>
    <col min="2" max="2" width="1" style="1" customWidth="1"/>
    <col min="3" max="3" width="9.140625" style="1" customWidth="1"/>
    <col min="4" max="4" width="1" style="1" customWidth="1"/>
    <col min="5" max="5" width="18.7109375" style="1" bestFit="1" customWidth="1"/>
    <col min="6" max="6" width="1" style="1" customWidth="1"/>
    <col min="7" max="7" width="9.140625" style="1" customWidth="1"/>
    <col min="8" max="16384" width="9.140625" style="1"/>
  </cols>
  <sheetData>
    <row r="2" spans="1:5" ht="27.75" x14ac:dyDescent="0.4">
      <c r="A2" s="32" t="s">
        <v>0</v>
      </c>
      <c r="B2" s="32"/>
      <c r="C2" s="32"/>
      <c r="D2" s="32"/>
      <c r="E2" s="32"/>
    </row>
    <row r="3" spans="1:5" ht="27.75" x14ac:dyDescent="0.4">
      <c r="A3" s="32" t="s">
        <v>74</v>
      </c>
      <c r="B3" s="32"/>
      <c r="C3" s="32"/>
      <c r="D3" s="32"/>
      <c r="E3" s="32"/>
    </row>
    <row r="4" spans="1:5" ht="27.75" x14ac:dyDescent="0.4">
      <c r="A4" s="32" t="s">
        <v>2</v>
      </c>
      <c r="B4" s="32"/>
      <c r="C4" s="32"/>
      <c r="D4" s="32"/>
      <c r="E4" s="32"/>
    </row>
    <row r="6" spans="1:5" ht="27.75" x14ac:dyDescent="0.4">
      <c r="A6" s="32" t="s">
        <v>108</v>
      </c>
      <c r="C6" s="31" t="s">
        <v>76</v>
      </c>
      <c r="E6" s="31" t="s">
        <v>6</v>
      </c>
    </row>
    <row r="7" spans="1:5" ht="27.75" x14ac:dyDescent="0.4">
      <c r="A7" s="31" t="s">
        <v>108</v>
      </c>
      <c r="C7" s="32" t="s">
        <v>42</v>
      </c>
      <c r="E7" s="33" t="s">
        <v>42</v>
      </c>
    </row>
    <row r="8" spans="1:5" ht="18.75" x14ac:dyDescent="0.45">
      <c r="A8" s="2" t="s">
        <v>108</v>
      </c>
      <c r="C8" s="4">
        <v>8586202</v>
      </c>
      <c r="D8" s="3"/>
      <c r="E8" s="4">
        <v>141613951</v>
      </c>
    </row>
    <row r="9" spans="1:5" ht="18.75" x14ac:dyDescent="0.45">
      <c r="A9" s="2" t="s">
        <v>109</v>
      </c>
      <c r="C9" s="4">
        <v>5272207</v>
      </c>
      <c r="D9" s="3"/>
      <c r="E9" s="4">
        <v>5642604</v>
      </c>
    </row>
    <row r="10" spans="1:5" ht="18.75" x14ac:dyDescent="0.45">
      <c r="A10" s="2" t="s">
        <v>110</v>
      </c>
      <c r="C10" s="4">
        <v>0</v>
      </c>
      <c r="D10" s="3"/>
      <c r="E10" s="4">
        <v>11953383</v>
      </c>
    </row>
    <row r="11" spans="1:5" ht="18.75" x14ac:dyDescent="0.45">
      <c r="A11" s="2" t="s">
        <v>118</v>
      </c>
      <c r="C11" s="4">
        <v>0</v>
      </c>
      <c r="D11" s="3"/>
      <c r="E11" s="4">
        <v>364295174</v>
      </c>
    </row>
    <row r="12" spans="1:5" ht="19.5" thickBot="1" x14ac:dyDescent="0.5">
      <c r="A12" s="2" t="s">
        <v>83</v>
      </c>
      <c r="C12" s="6">
        <v>13858409</v>
      </c>
      <c r="D12" s="3"/>
      <c r="E12" s="6">
        <v>159209938</v>
      </c>
    </row>
    <row r="13" spans="1:5" ht="18.75" thickTop="1" x14ac:dyDescent="0.4">
      <c r="C13" s="3"/>
      <c r="D13" s="3"/>
      <c r="E13" s="3"/>
    </row>
  </sheetData>
  <mergeCells count="8">
    <mergeCell ref="A2:E2"/>
    <mergeCell ref="A3:E3"/>
    <mergeCell ref="A4:E4"/>
    <mergeCell ref="A6:A7"/>
    <mergeCell ref="C7"/>
    <mergeCell ref="C6"/>
    <mergeCell ref="E7"/>
    <mergeCell ref="E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G11"/>
  <sheetViews>
    <sheetView rightToLeft="1" workbookViewId="0">
      <selection activeCell="E10" sqref="E10:G10"/>
    </sheetView>
  </sheetViews>
  <sheetFormatPr defaultRowHeight="18" x14ac:dyDescent="0.4"/>
  <cols>
    <col min="1" max="1" width="24" style="1" bestFit="1" customWidth="1"/>
    <col min="2" max="2" width="1" style="1" customWidth="1"/>
    <col min="3" max="3" width="11.7109375" style="1" bestFit="1" customWidth="1"/>
    <col min="4" max="4" width="1" style="1" customWidth="1"/>
    <col min="5" max="5" width="24.7109375" style="1" bestFit="1" customWidth="1"/>
    <col min="6" max="6" width="1" style="1" customWidth="1"/>
    <col min="7" max="7" width="37.85546875" style="1" bestFit="1" customWidth="1"/>
    <col min="8" max="8" width="1" style="1" customWidth="1"/>
    <col min="9" max="9" width="9.140625" style="1" customWidth="1"/>
    <col min="10" max="16384" width="9.140625" style="1"/>
  </cols>
  <sheetData>
    <row r="2" spans="1:7" ht="27.75" x14ac:dyDescent="0.4">
      <c r="A2" s="32" t="s">
        <v>0</v>
      </c>
      <c r="B2" s="32"/>
      <c r="C2" s="32"/>
      <c r="D2" s="32"/>
      <c r="E2" s="32"/>
      <c r="F2" s="32"/>
      <c r="G2" s="32"/>
    </row>
    <row r="3" spans="1:7" ht="27.75" x14ac:dyDescent="0.4">
      <c r="A3" s="32" t="s">
        <v>74</v>
      </c>
      <c r="B3" s="32"/>
      <c r="C3" s="32"/>
      <c r="D3" s="32"/>
      <c r="E3" s="32"/>
      <c r="F3" s="32"/>
      <c r="G3" s="32"/>
    </row>
    <row r="4" spans="1:7" ht="27.75" x14ac:dyDescent="0.4">
      <c r="A4" s="32" t="s">
        <v>2</v>
      </c>
      <c r="B4" s="32"/>
      <c r="C4" s="32"/>
      <c r="D4" s="32"/>
      <c r="E4" s="32"/>
      <c r="F4" s="32"/>
      <c r="G4" s="32"/>
    </row>
    <row r="6" spans="1:7" ht="27.75" x14ac:dyDescent="0.4">
      <c r="A6" s="31" t="s">
        <v>78</v>
      </c>
      <c r="C6" s="31" t="s">
        <v>42</v>
      </c>
      <c r="E6" s="31" t="s">
        <v>98</v>
      </c>
      <c r="G6" s="31" t="s">
        <v>13</v>
      </c>
    </row>
    <row r="7" spans="1:7" ht="18.75" x14ac:dyDescent="0.45">
      <c r="A7" s="2" t="s">
        <v>111</v>
      </c>
      <c r="C7" s="4">
        <v>64029940297</v>
      </c>
      <c r="D7" s="3"/>
      <c r="E7" s="3">
        <v>90.08</v>
      </c>
      <c r="F7" s="3"/>
      <c r="G7" s="3">
        <v>6.2</v>
      </c>
    </row>
    <row r="8" spans="1:7" ht="18.75" x14ac:dyDescent="0.45">
      <c r="A8" s="2" t="s">
        <v>112</v>
      </c>
      <c r="C8" s="4">
        <v>1394284849</v>
      </c>
      <c r="D8" s="3"/>
      <c r="E8" s="3">
        <v>1.96</v>
      </c>
      <c r="F8" s="3"/>
      <c r="G8" s="3">
        <v>0.13</v>
      </c>
    </row>
    <row r="9" spans="1:7" ht="18.75" x14ac:dyDescent="0.45">
      <c r="A9" s="2" t="s">
        <v>113</v>
      </c>
      <c r="C9" s="4">
        <v>5617806388</v>
      </c>
      <c r="D9" s="3"/>
      <c r="E9" s="3">
        <v>7.9</v>
      </c>
      <c r="F9" s="3"/>
      <c r="G9" s="3">
        <v>0.54</v>
      </c>
    </row>
    <row r="10" spans="1:7" ht="18.75" thickBot="1" x14ac:dyDescent="0.45">
      <c r="C10" s="5">
        <f>SUM(C7:C9)</f>
        <v>71042031534</v>
      </c>
      <c r="E10" s="28">
        <f>SUM(E7:E9)</f>
        <v>99.94</v>
      </c>
      <c r="F10" s="3"/>
      <c r="G10" s="28">
        <f>SUM(G7:G9)</f>
        <v>6.87</v>
      </c>
    </row>
    <row r="11" spans="1:7" ht="18.75" thickTop="1" x14ac:dyDescent="0.4"/>
  </sheetData>
  <mergeCells count="7">
    <mergeCell ref="A6"/>
    <mergeCell ref="C6"/>
    <mergeCell ref="E6"/>
    <mergeCell ref="G6"/>
    <mergeCell ref="A2:G2"/>
    <mergeCell ref="A3:G3"/>
    <mergeCell ref="A4:G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K9"/>
  <sheetViews>
    <sheetView rightToLeft="1" zoomScale="85" zoomScaleNormal="85" workbookViewId="0">
      <selection activeCell="A25" sqref="A25"/>
    </sheetView>
  </sheetViews>
  <sheetFormatPr defaultRowHeight="18" x14ac:dyDescent="0.4"/>
  <cols>
    <col min="1" max="1" width="21" style="1" bestFit="1" customWidth="1"/>
    <col min="2" max="2" width="1" style="1" customWidth="1"/>
    <col min="3" max="3" width="27.42578125" style="1" bestFit="1" customWidth="1"/>
    <col min="4" max="4" width="1" style="1" customWidth="1"/>
    <col min="5" max="5" width="24.5703125" style="1" bestFit="1" customWidth="1"/>
    <col min="6" max="6" width="1" style="1" customWidth="1"/>
    <col min="7" max="7" width="16" style="1" bestFit="1" customWidth="1"/>
    <col min="8" max="8" width="1" style="1" customWidth="1"/>
    <col min="9" max="9" width="19.5703125" style="1" bestFit="1" customWidth="1"/>
    <col min="10" max="10" width="1" style="1" customWidth="1"/>
    <col min="11" max="11" width="11.5703125" style="1" bestFit="1" customWidth="1"/>
    <col min="12" max="12" width="1" style="1" customWidth="1"/>
    <col min="13" max="13" width="11.85546875" style="1" bestFit="1" customWidth="1"/>
    <col min="14" max="14" width="1" style="1" customWidth="1"/>
    <col min="15" max="15" width="9.140625" style="1" customWidth="1"/>
    <col min="16" max="16" width="1" style="1" customWidth="1"/>
    <col min="17" max="17" width="19.5703125" style="1" bestFit="1" customWidth="1"/>
    <col min="18" max="18" width="1" style="1" customWidth="1"/>
    <col min="19" max="19" width="25.42578125" style="1" bestFit="1" customWidth="1"/>
    <col min="20" max="20" width="1" style="1" customWidth="1"/>
    <col min="21" max="21" width="9.140625" style="1" customWidth="1"/>
    <col min="22" max="22" width="1" style="1" customWidth="1"/>
    <col min="23" max="23" width="19.5703125" style="1" bestFit="1" customWidth="1"/>
    <col min="24" max="24" width="1" style="1" customWidth="1"/>
    <col min="25" max="25" width="7.7109375" style="1" bestFit="1" customWidth="1"/>
    <col min="26" max="26" width="1" style="1" customWidth="1"/>
    <col min="27" max="27" width="14.85546875" style="1" bestFit="1" customWidth="1"/>
    <col min="28" max="28" width="1" style="1" customWidth="1"/>
    <col min="29" max="29" width="9.140625" style="1" customWidth="1"/>
    <col min="30" max="30" width="1" style="1" customWidth="1"/>
    <col min="31" max="31" width="23.7109375" style="1" bestFit="1" customWidth="1"/>
    <col min="32" max="32" width="1" style="1" customWidth="1"/>
    <col min="33" max="33" width="19.5703125" style="1" bestFit="1" customWidth="1"/>
    <col min="34" max="34" width="1" style="1" customWidth="1"/>
    <col min="35" max="35" width="25.42578125" style="1" bestFit="1" customWidth="1"/>
    <col min="36" max="36" width="1" style="1" customWidth="1"/>
    <col min="37" max="37" width="37.85546875" style="1" bestFit="1" customWidth="1"/>
    <col min="38" max="38" width="1" style="1" customWidth="1"/>
    <col min="39" max="39" width="9.140625" style="1" customWidth="1"/>
    <col min="40" max="16384" width="9.140625" style="1"/>
  </cols>
  <sheetData>
    <row r="2" spans="1:37" ht="27.75" x14ac:dyDescent="0.4">
      <c r="A2" s="32" t="s">
        <v>0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</row>
    <row r="3" spans="1:37" ht="27.75" x14ac:dyDescent="0.4">
      <c r="A3" s="32" t="s">
        <v>1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</row>
    <row r="4" spans="1:37" ht="27.75" x14ac:dyDescent="0.4">
      <c r="A4" s="32" t="s">
        <v>2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</row>
    <row r="6" spans="1:37" ht="27.75" x14ac:dyDescent="0.4">
      <c r="A6" s="31" t="s">
        <v>23</v>
      </c>
      <c r="B6" s="31" t="s">
        <v>23</v>
      </c>
      <c r="C6" s="31" t="s">
        <v>23</v>
      </c>
      <c r="D6" s="31" t="s">
        <v>23</v>
      </c>
      <c r="E6" s="31" t="s">
        <v>23</v>
      </c>
      <c r="F6" s="31" t="s">
        <v>23</v>
      </c>
      <c r="G6" s="31" t="s">
        <v>23</v>
      </c>
      <c r="H6" s="31" t="s">
        <v>23</v>
      </c>
      <c r="I6" s="31" t="s">
        <v>23</v>
      </c>
      <c r="J6" s="31" t="s">
        <v>23</v>
      </c>
      <c r="K6" s="31" t="s">
        <v>23</v>
      </c>
      <c r="L6" s="31" t="s">
        <v>23</v>
      </c>
      <c r="M6" s="31" t="s">
        <v>23</v>
      </c>
      <c r="O6" s="31" t="s">
        <v>4</v>
      </c>
      <c r="P6" s="31" t="s">
        <v>4</v>
      </c>
      <c r="Q6" s="31" t="s">
        <v>4</v>
      </c>
      <c r="R6" s="31" t="s">
        <v>4</v>
      </c>
      <c r="S6" s="31" t="s">
        <v>4</v>
      </c>
      <c r="U6" s="31" t="s">
        <v>5</v>
      </c>
      <c r="V6" s="31" t="s">
        <v>5</v>
      </c>
      <c r="W6" s="31" t="s">
        <v>5</v>
      </c>
      <c r="X6" s="31" t="s">
        <v>5</v>
      </c>
      <c r="Y6" s="31" t="s">
        <v>5</v>
      </c>
      <c r="Z6" s="31" t="s">
        <v>5</v>
      </c>
      <c r="AA6" s="31" t="s">
        <v>5</v>
      </c>
      <c r="AC6" s="31" t="s">
        <v>6</v>
      </c>
      <c r="AD6" s="31" t="s">
        <v>6</v>
      </c>
      <c r="AE6" s="31" t="s">
        <v>6</v>
      </c>
      <c r="AF6" s="31" t="s">
        <v>6</v>
      </c>
      <c r="AG6" s="31" t="s">
        <v>6</v>
      </c>
      <c r="AH6" s="31" t="s">
        <v>6</v>
      </c>
      <c r="AI6" s="31" t="s">
        <v>6</v>
      </c>
      <c r="AJ6" s="31" t="s">
        <v>6</v>
      </c>
      <c r="AK6" s="31" t="s">
        <v>6</v>
      </c>
    </row>
    <row r="7" spans="1:37" ht="27.75" x14ac:dyDescent="0.4">
      <c r="A7" s="30" t="s">
        <v>24</v>
      </c>
      <c r="C7" s="30" t="s">
        <v>25</v>
      </c>
      <c r="E7" s="30" t="s">
        <v>26</v>
      </c>
      <c r="G7" s="30" t="s">
        <v>27</v>
      </c>
      <c r="I7" s="30" t="s">
        <v>28</v>
      </c>
      <c r="K7" s="30" t="s">
        <v>29</v>
      </c>
      <c r="M7" s="30" t="s">
        <v>22</v>
      </c>
      <c r="O7" s="30" t="s">
        <v>7</v>
      </c>
      <c r="Q7" s="30" t="s">
        <v>8</v>
      </c>
      <c r="S7" s="32" t="s">
        <v>9</v>
      </c>
      <c r="U7" s="33" t="s">
        <v>10</v>
      </c>
      <c r="V7" s="33" t="s">
        <v>10</v>
      </c>
      <c r="W7" s="33" t="s">
        <v>10</v>
      </c>
      <c r="Y7" s="33" t="s">
        <v>11</v>
      </c>
      <c r="Z7" s="33" t="s">
        <v>11</v>
      </c>
      <c r="AA7" s="33" t="s">
        <v>11</v>
      </c>
      <c r="AC7" s="30" t="s">
        <v>7</v>
      </c>
      <c r="AE7" s="30" t="s">
        <v>30</v>
      </c>
      <c r="AG7" s="30" t="s">
        <v>8</v>
      </c>
      <c r="AI7" s="30" t="s">
        <v>9</v>
      </c>
      <c r="AK7" s="32" t="s">
        <v>13</v>
      </c>
    </row>
    <row r="8" spans="1:37" ht="27.75" x14ac:dyDescent="0.4">
      <c r="A8" s="31" t="s">
        <v>24</v>
      </c>
      <c r="C8" s="31" t="s">
        <v>25</v>
      </c>
      <c r="E8" s="31" t="s">
        <v>26</v>
      </c>
      <c r="G8" s="31" t="s">
        <v>27</v>
      </c>
      <c r="I8" s="31" t="s">
        <v>28</v>
      </c>
      <c r="K8" s="31" t="s">
        <v>29</v>
      </c>
      <c r="M8" s="31" t="s">
        <v>22</v>
      </c>
      <c r="O8" s="31" t="s">
        <v>7</v>
      </c>
      <c r="Q8" s="31" t="s">
        <v>8</v>
      </c>
      <c r="S8" s="31" t="s">
        <v>9</v>
      </c>
      <c r="U8" s="33" t="s">
        <v>7</v>
      </c>
      <c r="W8" s="31" t="s">
        <v>8</v>
      </c>
      <c r="Y8" s="33" t="s">
        <v>7</v>
      </c>
      <c r="AA8" s="33" t="s">
        <v>14</v>
      </c>
      <c r="AC8" s="31" t="s">
        <v>7</v>
      </c>
      <c r="AE8" s="31" t="s">
        <v>30</v>
      </c>
      <c r="AG8" s="31" t="s">
        <v>8</v>
      </c>
      <c r="AI8" s="31" t="s">
        <v>9</v>
      </c>
      <c r="AK8" s="31" t="s">
        <v>13</v>
      </c>
    </row>
    <row r="9" spans="1:37" ht="18.75" x14ac:dyDescent="0.45">
      <c r="A9" s="2" t="s">
        <v>31</v>
      </c>
      <c r="C9" s="1" t="s">
        <v>32</v>
      </c>
      <c r="E9" s="1" t="s">
        <v>32</v>
      </c>
      <c r="G9" s="3" t="s">
        <v>33</v>
      </c>
      <c r="H9" s="3"/>
      <c r="I9" s="3" t="s">
        <v>34</v>
      </c>
      <c r="J9" s="3"/>
      <c r="K9" s="4">
        <v>18</v>
      </c>
      <c r="L9" s="3"/>
      <c r="M9" s="4">
        <v>18</v>
      </c>
      <c r="N9" s="3"/>
      <c r="O9" s="4">
        <v>82900</v>
      </c>
      <c r="P9" s="3"/>
      <c r="Q9" s="4">
        <v>79362945909</v>
      </c>
      <c r="R9" s="3"/>
      <c r="S9" s="4">
        <v>80920600482</v>
      </c>
      <c r="T9" s="3"/>
      <c r="U9" s="4">
        <v>0</v>
      </c>
      <c r="V9" s="3"/>
      <c r="W9" s="4">
        <v>0</v>
      </c>
      <c r="X9" s="3"/>
      <c r="Y9" s="4">
        <v>0</v>
      </c>
      <c r="Z9" s="3"/>
      <c r="AA9" s="4">
        <v>0</v>
      </c>
      <c r="AB9" s="3"/>
      <c r="AC9" s="4">
        <v>82900</v>
      </c>
      <c r="AD9" s="3"/>
      <c r="AE9" s="4">
        <v>981270</v>
      </c>
      <c r="AF9" s="3"/>
      <c r="AG9" s="4">
        <v>79362945909</v>
      </c>
      <c r="AH9" s="3"/>
      <c r="AI9" s="4">
        <v>81332538804</v>
      </c>
      <c r="AK9" s="3" t="s">
        <v>35</v>
      </c>
    </row>
  </sheetData>
  <mergeCells count="28">
    <mergeCell ref="A2:AK2"/>
    <mergeCell ref="A3:AK3"/>
    <mergeCell ref="A4:AK4"/>
    <mergeCell ref="AE7:AE8"/>
    <mergeCell ref="AG7:AG8"/>
    <mergeCell ref="AI7:AI8"/>
    <mergeCell ref="AK7:AK8"/>
    <mergeCell ref="AC6:AK6"/>
    <mergeCell ref="Y8"/>
    <mergeCell ref="AA8"/>
    <mergeCell ref="Y7:AA7"/>
    <mergeCell ref="U6:AA6"/>
    <mergeCell ref="AC7:AC8"/>
    <mergeCell ref="S7:S8"/>
    <mergeCell ref="O6:S6"/>
    <mergeCell ref="U8"/>
    <mergeCell ref="W8"/>
    <mergeCell ref="U7:W7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S24"/>
  <sheetViews>
    <sheetView rightToLeft="1" topLeftCell="B6" workbookViewId="0">
      <selection activeCell="Q23" sqref="Q23"/>
    </sheetView>
  </sheetViews>
  <sheetFormatPr defaultRowHeight="18" x14ac:dyDescent="0.4"/>
  <cols>
    <col min="1" max="1" width="27.42578125" style="1" bestFit="1" customWidth="1"/>
    <col min="2" max="2" width="1" style="1" customWidth="1"/>
    <col min="3" max="3" width="19.7109375" style="1" bestFit="1" customWidth="1"/>
    <col min="4" max="4" width="1" style="1" customWidth="1"/>
    <col min="5" max="5" width="14.28515625" style="1" bestFit="1" customWidth="1"/>
    <col min="6" max="6" width="1" style="1" customWidth="1"/>
    <col min="7" max="7" width="15.7109375" style="1" bestFit="1" customWidth="1"/>
    <col min="8" max="8" width="1" style="1" customWidth="1"/>
    <col min="9" max="9" width="11.5703125" style="1" bestFit="1" customWidth="1"/>
    <col min="10" max="10" width="1" style="1" customWidth="1"/>
    <col min="11" max="11" width="18.7109375" style="1" bestFit="1" customWidth="1"/>
    <col min="12" max="12" width="1" style="1" customWidth="1"/>
    <col min="13" max="13" width="14" style="1" bestFit="1" customWidth="1"/>
    <col min="14" max="14" width="1" style="1" customWidth="1"/>
    <col min="15" max="15" width="14" style="1" bestFit="1" customWidth="1"/>
    <col min="16" max="16" width="1" style="1" customWidth="1"/>
    <col min="17" max="17" width="12.5703125" style="1" bestFit="1" customWidth="1"/>
    <col min="18" max="18" width="1" style="1" customWidth="1"/>
    <col min="19" max="19" width="26.140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7.75" x14ac:dyDescent="0.4">
      <c r="A2" s="32" t="s">
        <v>0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</row>
    <row r="3" spans="1:19" ht="27.75" x14ac:dyDescent="0.4">
      <c r="A3" s="32" t="s">
        <v>1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</row>
    <row r="4" spans="1:19" ht="27.75" x14ac:dyDescent="0.4">
      <c r="A4" s="32" t="s">
        <v>2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</row>
    <row r="6" spans="1:19" ht="27.75" x14ac:dyDescent="0.4">
      <c r="A6" s="32" t="s">
        <v>37</v>
      </c>
      <c r="C6" s="31" t="s">
        <v>38</v>
      </c>
      <c r="D6" s="31" t="s">
        <v>38</v>
      </c>
      <c r="E6" s="31" t="s">
        <v>38</v>
      </c>
      <c r="F6" s="31" t="s">
        <v>38</v>
      </c>
      <c r="G6" s="31" t="s">
        <v>38</v>
      </c>
      <c r="H6" s="31" t="s">
        <v>38</v>
      </c>
      <c r="I6" s="31" t="s">
        <v>38</v>
      </c>
      <c r="K6" s="31" t="s">
        <v>4</v>
      </c>
      <c r="M6" s="31" t="s">
        <v>5</v>
      </c>
      <c r="N6" s="31" t="s">
        <v>5</v>
      </c>
      <c r="O6" s="31" t="s">
        <v>5</v>
      </c>
      <c r="Q6" s="31" t="s">
        <v>6</v>
      </c>
      <c r="R6" s="31" t="s">
        <v>6</v>
      </c>
      <c r="S6" s="31" t="s">
        <v>6</v>
      </c>
    </row>
    <row r="7" spans="1:19" ht="27.75" x14ac:dyDescent="0.4">
      <c r="A7" s="31" t="s">
        <v>37</v>
      </c>
      <c r="C7" s="33" t="s">
        <v>39</v>
      </c>
      <c r="E7" s="33" t="s">
        <v>40</v>
      </c>
      <c r="G7" s="33" t="s">
        <v>41</v>
      </c>
      <c r="I7" s="33" t="s">
        <v>29</v>
      </c>
      <c r="K7" s="10" t="s">
        <v>42</v>
      </c>
      <c r="M7" s="10" t="s">
        <v>43</v>
      </c>
      <c r="O7" s="10" t="s">
        <v>44</v>
      </c>
      <c r="Q7" s="10" t="s">
        <v>42</v>
      </c>
      <c r="S7" s="31" t="s">
        <v>36</v>
      </c>
    </row>
    <row r="8" spans="1:19" ht="18.75" x14ac:dyDescent="0.45">
      <c r="A8" s="2" t="s">
        <v>45</v>
      </c>
      <c r="C8" s="1" t="s">
        <v>46</v>
      </c>
      <c r="E8" s="3" t="s">
        <v>47</v>
      </c>
      <c r="F8" s="3"/>
      <c r="G8" s="3" t="s">
        <v>48</v>
      </c>
      <c r="H8" s="3"/>
      <c r="I8" s="4">
        <v>10</v>
      </c>
      <c r="J8" s="3"/>
      <c r="K8" s="4">
        <v>11822235</v>
      </c>
      <c r="L8" s="3"/>
      <c r="M8" s="4">
        <v>96380</v>
      </c>
      <c r="N8" s="3"/>
      <c r="O8" s="4">
        <v>0</v>
      </c>
      <c r="P8" s="3"/>
      <c r="Q8" s="4">
        <v>11918615</v>
      </c>
      <c r="R8" s="3"/>
      <c r="S8" s="12">
        <f t="shared" ref="S8:S22" si="0">Q8/1033505772213*100</f>
        <v>1.1532219093928426E-3</v>
      </c>
    </row>
    <row r="9" spans="1:19" ht="18.75" x14ac:dyDescent="0.45">
      <c r="A9" s="2" t="s">
        <v>49</v>
      </c>
      <c r="C9" s="1" t="s">
        <v>50</v>
      </c>
      <c r="E9" s="3" t="s">
        <v>47</v>
      </c>
      <c r="F9" s="3"/>
      <c r="G9" s="3" t="s">
        <v>48</v>
      </c>
      <c r="H9" s="3"/>
      <c r="I9" s="4">
        <v>10</v>
      </c>
      <c r="J9" s="3"/>
      <c r="K9" s="4">
        <v>3131002350</v>
      </c>
      <c r="L9" s="3"/>
      <c r="M9" s="4">
        <v>254811</v>
      </c>
      <c r="N9" s="3"/>
      <c r="O9" s="4">
        <v>3100000300</v>
      </c>
      <c r="P9" s="3"/>
      <c r="Q9" s="4">
        <v>31256861</v>
      </c>
      <c r="R9" s="3"/>
      <c r="S9" s="12">
        <f t="shared" si="0"/>
        <v>3.0243528232136597E-3</v>
      </c>
    </row>
    <row r="10" spans="1:19" ht="18.75" x14ac:dyDescent="0.45">
      <c r="A10" s="2" t="s">
        <v>51</v>
      </c>
      <c r="C10" s="1" t="s">
        <v>52</v>
      </c>
      <c r="E10" s="3" t="s">
        <v>47</v>
      </c>
      <c r="F10" s="3"/>
      <c r="G10" s="3" t="s">
        <v>48</v>
      </c>
      <c r="H10" s="3"/>
      <c r="I10" s="4">
        <v>0</v>
      </c>
      <c r="J10" s="3"/>
      <c r="K10" s="4">
        <v>468832252</v>
      </c>
      <c r="L10" s="3"/>
      <c r="M10" s="4">
        <v>694922588873</v>
      </c>
      <c r="N10" s="3"/>
      <c r="O10" s="4">
        <v>630830356905</v>
      </c>
      <c r="P10" s="3"/>
      <c r="Q10" s="4">
        <v>64561064220</v>
      </c>
      <c r="R10" s="3"/>
      <c r="S10" s="12">
        <f t="shared" si="0"/>
        <v>6.2468024810116214</v>
      </c>
    </row>
    <row r="11" spans="1:19" ht="18.75" x14ac:dyDescent="0.45">
      <c r="A11" s="2" t="s">
        <v>53</v>
      </c>
      <c r="C11" s="1" t="s">
        <v>54</v>
      </c>
      <c r="E11" s="3" t="s">
        <v>47</v>
      </c>
      <c r="F11" s="3"/>
      <c r="G11" s="3" t="s">
        <v>48</v>
      </c>
      <c r="H11" s="3"/>
      <c r="I11" s="4">
        <v>0</v>
      </c>
      <c r="J11" s="3"/>
      <c r="K11" s="4">
        <v>304305</v>
      </c>
      <c r="L11" s="3"/>
      <c r="M11" s="4">
        <v>1988</v>
      </c>
      <c r="N11" s="3"/>
      <c r="O11" s="4">
        <v>0</v>
      </c>
      <c r="P11" s="3"/>
      <c r="Q11" s="4">
        <v>306293</v>
      </c>
      <c r="R11" s="3"/>
      <c r="S11" s="12">
        <f t="shared" si="0"/>
        <v>2.9636312465304223E-5</v>
      </c>
    </row>
    <row r="12" spans="1:19" ht="18.75" x14ac:dyDescent="0.45">
      <c r="A12" s="2" t="s">
        <v>53</v>
      </c>
      <c r="C12" s="1" t="s">
        <v>55</v>
      </c>
      <c r="E12" s="3" t="s">
        <v>56</v>
      </c>
      <c r="F12" s="3"/>
      <c r="G12" s="3" t="s">
        <v>48</v>
      </c>
      <c r="H12" s="3"/>
      <c r="I12" s="4">
        <v>0</v>
      </c>
      <c r="J12" s="3"/>
      <c r="K12" s="4">
        <v>50000000</v>
      </c>
      <c r="L12" s="3"/>
      <c r="M12" s="4">
        <v>0</v>
      </c>
      <c r="N12" s="3"/>
      <c r="O12" s="4">
        <v>0</v>
      </c>
      <c r="P12" s="3"/>
      <c r="Q12" s="4">
        <v>50000000</v>
      </c>
      <c r="R12" s="3"/>
      <c r="S12" s="12">
        <f t="shared" si="0"/>
        <v>4.837902346005985E-3</v>
      </c>
    </row>
    <row r="13" spans="1:19" ht="18.75" x14ac:dyDescent="0.45">
      <c r="A13" s="2" t="s">
        <v>57</v>
      </c>
      <c r="C13" s="1" t="s">
        <v>58</v>
      </c>
      <c r="E13" s="3" t="s">
        <v>47</v>
      </c>
      <c r="F13" s="3"/>
      <c r="G13" s="3" t="s">
        <v>48</v>
      </c>
      <c r="H13" s="3"/>
      <c r="I13" s="4">
        <v>8</v>
      </c>
      <c r="J13" s="3"/>
      <c r="K13" s="4">
        <v>160146</v>
      </c>
      <c r="L13" s="3"/>
      <c r="M13" s="4">
        <v>1046</v>
      </c>
      <c r="N13" s="3"/>
      <c r="O13" s="4">
        <v>0</v>
      </c>
      <c r="P13" s="3"/>
      <c r="Q13" s="4">
        <v>161192</v>
      </c>
      <c r="R13" s="3"/>
      <c r="S13" s="12">
        <f t="shared" si="0"/>
        <v>1.5596623099147936E-5</v>
      </c>
    </row>
    <row r="14" spans="1:19" ht="18.75" x14ac:dyDescent="0.45">
      <c r="A14" s="2" t="s">
        <v>59</v>
      </c>
      <c r="C14" s="1" t="s">
        <v>60</v>
      </c>
      <c r="E14" s="3" t="s">
        <v>47</v>
      </c>
      <c r="F14" s="3"/>
      <c r="G14" s="3" t="s">
        <v>48</v>
      </c>
      <c r="H14" s="3"/>
      <c r="I14" s="4">
        <v>10</v>
      </c>
      <c r="J14" s="3"/>
      <c r="K14" s="4">
        <v>890755</v>
      </c>
      <c r="L14" s="3"/>
      <c r="M14" s="4">
        <v>7321</v>
      </c>
      <c r="N14" s="3"/>
      <c r="O14" s="4">
        <v>0</v>
      </c>
      <c r="P14" s="3"/>
      <c r="Q14" s="4">
        <v>898076</v>
      </c>
      <c r="R14" s="3"/>
      <c r="S14" s="12">
        <f t="shared" si="0"/>
        <v>8.6896079745833421E-5</v>
      </c>
    </row>
    <row r="15" spans="1:19" ht="18.75" x14ac:dyDescent="0.45">
      <c r="A15" s="2" t="s">
        <v>61</v>
      </c>
      <c r="C15" s="1" t="s">
        <v>62</v>
      </c>
      <c r="E15" s="3" t="s">
        <v>47</v>
      </c>
      <c r="F15" s="3"/>
      <c r="G15" s="3" t="s">
        <v>48</v>
      </c>
      <c r="H15" s="3"/>
      <c r="I15" s="4">
        <v>0</v>
      </c>
      <c r="J15" s="3"/>
      <c r="K15" s="4">
        <v>166221</v>
      </c>
      <c r="L15" s="3"/>
      <c r="M15" s="4">
        <v>407762191780</v>
      </c>
      <c r="N15" s="3"/>
      <c r="O15" s="4">
        <v>407760000000</v>
      </c>
      <c r="P15" s="3"/>
      <c r="Q15" s="4">
        <v>2358001</v>
      </c>
      <c r="R15" s="3"/>
      <c r="S15" s="12">
        <f t="shared" si="0"/>
        <v>2.2815557139568919E-4</v>
      </c>
    </row>
    <row r="16" spans="1:19" ht="18.75" x14ac:dyDescent="0.45">
      <c r="A16" s="2" t="s">
        <v>61</v>
      </c>
      <c r="C16" s="1" t="s">
        <v>63</v>
      </c>
      <c r="E16" s="3" t="s">
        <v>64</v>
      </c>
      <c r="F16" s="3"/>
      <c r="G16" s="3" t="s">
        <v>48</v>
      </c>
      <c r="H16" s="3"/>
      <c r="I16" s="4">
        <v>23</v>
      </c>
      <c r="J16" s="3"/>
      <c r="K16" s="4">
        <v>170000000000</v>
      </c>
      <c r="L16" s="3"/>
      <c r="M16" s="4">
        <v>0</v>
      </c>
      <c r="N16" s="3"/>
      <c r="O16" s="4">
        <v>153000000000</v>
      </c>
      <c r="P16" s="3"/>
      <c r="Q16" s="4">
        <v>17000000000</v>
      </c>
      <c r="R16" s="3"/>
      <c r="S16" s="12">
        <f t="shared" si="0"/>
        <v>1.6448867976420349</v>
      </c>
    </row>
    <row r="17" spans="1:19" ht="18.75" x14ac:dyDescent="0.45">
      <c r="A17" s="2" t="s">
        <v>61</v>
      </c>
      <c r="C17" s="1" t="s">
        <v>65</v>
      </c>
      <c r="E17" s="3" t="s">
        <v>64</v>
      </c>
      <c r="F17" s="3"/>
      <c r="G17" s="3" t="s">
        <v>48</v>
      </c>
      <c r="H17" s="3"/>
      <c r="I17" s="4">
        <v>23</v>
      </c>
      <c r="J17" s="3"/>
      <c r="K17" s="4">
        <v>245000000000</v>
      </c>
      <c r="L17" s="3"/>
      <c r="M17" s="4">
        <v>0</v>
      </c>
      <c r="N17" s="3"/>
      <c r="O17" s="4">
        <v>245000000000</v>
      </c>
      <c r="P17" s="3"/>
      <c r="Q17" s="4">
        <v>0</v>
      </c>
      <c r="R17" s="3"/>
      <c r="S17" s="12">
        <f t="shared" si="0"/>
        <v>0</v>
      </c>
    </row>
    <row r="18" spans="1:19" ht="18.75" x14ac:dyDescent="0.45">
      <c r="A18" s="2" t="s">
        <v>61</v>
      </c>
      <c r="C18" s="1" t="s">
        <v>66</v>
      </c>
      <c r="E18" s="3" t="s">
        <v>64</v>
      </c>
      <c r="F18" s="3"/>
      <c r="G18" s="3" t="s">
        <v>48</v>
      </c>
      <c r="H18" s="3"/>
      <c r="I18" s="4">
        <v>23</v>
      </c>
      <c r="J18" s="3"/>
      <c r="K18" s="4">
        <v>55000000000</v>
      </c>
      <c r="L18" s="3"/>
      <c r="M18" s="4">
        <v>0</v>
      </c>
      <c r="N18" s="3"/>
      <c r="O18" s="4">
        <v>0</v>
      </c>
      <c r="P18" s="3"/>
      <c r="Q18" s="4">
        <v>55000000000</v>
      </c>
      <c r="R18" s="3"/>
      <c r="S18" s="12">
        <f t="shared" si="0"/>
        <v>5.3216925806065838</v>
      </c>
    </row>
    <row r="19" spans="1:19" ht="18.75" x14ac:dyDescent="0.45">
      <c r="A19" s="2" t="s">
        <v>67</v>
      </c>
      <c r="C19" s="1" t="s">
        <v>68</v>
      </c>
      <c r="E19" s="3" t="s">
        <v>47</v>
      </c>
      <c r="F19" s="3"/>
      <c r="G19" s="3" t="s">
        <v>48</v>
      </c>
      <c r="H19" s="3"/>
      <c r="I19" s="4">
        <v>0</v>
      </c>
      <c r="J19" s="3"/>
      <c r="K19" s="4">
        <v>238038652</v>
      </c>
      <c r="L19" s="3"/>
      <c r="M19" s="4">
        <v>225215439183</v>
      </c>
      <c r="N19" s="3"/>
      <c r="O19" s="4">
        <v>225453201369</v>
      </c>
      <c r="P19" s="3"/>
      <c r="Q19" s="4">
        <v>276466</v>
      </c>
      <c r="R19" s="3"/>
      <c r="S19" s="12">
        <f t="shared" si="0"/>
        <v>2.6750310199817814E-5</v>
      </c>
    </row>
    <row r="20" spans="1:19" ht="18.75" x14ac:dyDescent="0.45">
      <c r="A20" s="2" t="s">
        <v>67</v>
      </c>
      <c r="C20" s="1" t="s">
        <v>69</v>
      </c>
      <c r="E20" s="3" t="s">
        <v>64</v>
      </c>
      <c r="F20" s="3"/>
      <c r="G20" s="3" t="s">
        <v>48</v>
      </c>
      <c r="H20" s="3"/>
      <c r="I20" s="4">
        <v>23</v>
      </c>
      <c r="J20" s="3"/>
      <c r="K20" s="4">
        <v>37910000000</v>
      </c>
      <c r="L20" s="3"/>
      <c r="M20" s="4">
        <v>0</v>
      </c>
      <c r="N20" s="3"/>
      <c r="O20" s="4">
        <v>20000000000</v>
      </c>
      <c r="P20" s="3"/>
      <c r="Q20" s="4">
        <v>17910000000</v>
      </c>
      <c r="R20" s="3"/>
      <c r="S20" s="12">
        <f t="shared" si="0"/>
        <v>1.7329366203393439</v>
      </c>
    </row>
    <row r="21" spans="1:19" ht="18.75" x14ac:dyDescent="0.45">
      <c r="A21" s="2" t="s">
        <v>67</v>
      </c>
      <c r="C21" s="1" t="s">
        <v>70</v>
      </c>
      <c r="E21" s="3" t="s">
        <v>64</v>
      </c>
      <c r="F21" s="3"/>
      <c r="G21" s="3" t="s">
        <v>48</v>
      </c>
      <c r="H21" s="3"/>
      <c r="I21" s="4">
        <v>23</v>
      </c>
      <c r="J21" s="3"/>
      <c r="K21" s="4">
        <v>251327000000</v>
      </c>
      <c r="L21" s="3"/>
      <c r="M21" s="4">
        <v>0</v>
      </c>
      <c r="N21" s="3"/>
      <c r="O21" s="4">
        <v>200000000000</v>
      </c>
      <c r="P21" s="3"/>
      <c r="Q21" s="4">
        <v>51327000000</v>
      </c>
      <c r="R21" s="3"/>
      <c r="S21" s="12">
        <f t="shared" si="0"/>
        <v>4.9663002742689839</v>
      </c>
    </row>
    <row r="22" spans="1:19" ht="18.75" x14ac:dyDescent="0.45">
      <c r="A22" s="2" t="s">
        <v>71</v>
      </c>
      <c r="C22" s="1" t="s">
        <v>72</v>
      </c>
      <c r="E22" s="3" t="s">
        <v>47</v>
      </c>
      <c r="F22" s="3"/>
      <c r="G22" s="3" t="s">
        <v>73</v>
      </c>
      <c r="H22" s="3"/>
      <c r="I22" s="4">
        <v>0</v>
      </c>
      <c r="J22" s="3"/>
      <c r="K22" s="4">
        <v>0</v>
      </c>
      <c r="L22" s="3"/>
      <c r="M22" s="4">
        <v>10000</v>
      </c>
      <c r="N22" s="3"/>
      <c r="O22" s="4">
        <v>0</v>
      </c>
      <c r="P22" s="3"/>
      <c r="Q22" s="4">
        <v>10000</v>
      </c>
      <c r="R22" s="3"/>
      <c r="S22" s="12">
        <f t="shared" si="0"/>
        <v>9.6758046920119705E-7</v>
      </c>
    </row>
    <row r="23" spans="1:19" ht="18.75" thickBot="1" x14ac:dyDescent="0.45">
      <c r="C23" s="3"/>
      <c r="E23" s="3"/>
      <c r="F23" s="3"/>
      <c r="G23" s="3"/>
      <c r="H23" s="3"/>
      <c r="I23" s="3"/>
      <c r="J23" s="3"/>
      <c r="K23" s="6">
        <f>SUM(K8:K22)</f>
        <v>763138216916</v>
      </c>
      <c r="L23" s="3"/>
      <c r="M23" s="6">
        <f>SUM(M8:M22)</f>
        <v>1327900591382</v>
      </c>
      <c r="N23" s="3"/>
      <c r="O23" s="6">
        <f>SUM(O8:O22)</f>
        <v>1885143558574</v>
      </c>
      <c r="P23" s="3"/>
      <c r="Q23" s="6">
        <f>SUM(Q8:Q22)</f>
        <v>205895249724</v>
      </c>
      <c r="R23" s="3"/>
      <c r="S23" s="14">
        <f>SUM(S8:S22)</f>
        <v>19.922022233424556</v>
      </c>
    </row>
    <row r="24" spans="1:19" ht="18.75" thickTop="1" x14ac:dyDescent="0.4"/>
  </sheetData>
  <mergeCells count="13">
    <mergeCell ref="A2:S2"/>
    <mergeCell ref="A3:S3"/>
    <mergeCell ref="A4:S4"/>
    <mergeCell ref="S7"/>
    <mergeCell ref="Q6:S6"/>
    <mergeCell ref="K6"/>
    <mergeCell ref="M6:O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S25"/>
  <sheetViews>
    <sheetView rightToLeft="1" topLeftCell="B7" workbookViewId="0">
      <selection activeCell="O7" sqref="O1:O1048576"/>
    </sheetView>
  </sheetViews>
  <sheetFormatPr defaultRowHeight="18" x14ac:dyDescent="0.4"/>
  <cols>
    <col min="1" max="1" width="27.42578125" style="1" bestFit="1" customWidth="1"/>
    <col min="2" max="2" width="1" style="1" customWidth="1"/>
    <col min="3" max="3" width="20.5703125" style="1" bestFit="1" customWidth="1"/>
    <col min="4" max="4" width="1" style="1" customWidth="1"/>
    <col min="5" max="5" width="19.5703125" style="1" bestFit="1" customWidth="1"/>
    <col min="6" max="6" width="1" style="1" customWidth="1"/>
    <col min="7" max="7" width="11.5703125" style="1" bestFit="1" customWidth="1"/>
    <col min="8" max="8" width="1" style="1" customWidth="1"/>
    <col min="9" max="9" width="13.42578125" style="1" bestFit="1" customWidth="1"/>
    <col min="10" max="10" width="1" style="1" customWidth="1"/>
    <col min="11" max="11" width="15.28515625" style="1" bestFit="1" customWidth="1"/>
    <col min="12" max="12" width="1" style="1" customWidth="1"/>
    <col min="13" max="13" width="16" style="1" bestFit="1" customWidth="1"/>
    <col min="14" max="14" width="1" style="1" customWidth="1"/>
    <col min="15" max="15" width="13.42578125" style="1" bestFit="1" customWidth="1"/>
    <col min="16" max="16" width="1" style="1" customWidth="1"/>
    <col min="17" max="17" width="15.28515625" style="1" bestFit="1" customWidth="1"/>
    <col min="18" max="18" width="1" style="1" customWidth="1"/>
    <col min="19" max="19" width="16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7.75" x14ac:dyDescent="0.4">
      <c r="A2" s="32" t="s">
        <v>0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</row>
    <row r="3" spans="1:19" ht="27.75" x14ac:dyDescent="0.4">
      <c r="A3" s="32" t="s">
        <v>74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</row>
    <row r="4" spans="1:19" ht="27.75" x14ac:dyDescent="0.4">
      <c r="A4" s="32" t="s">
        <v>2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</row>
    <row r="6" spans="1:19" ht="27.75" x14ac:dyDescent="0.4">
      <c r="A6" s="31" t="s">
        <v>75</v>
      </c>
      <c r="B6" s="31" t="s">
        <v>75</v>
      </c>
      <c r="C6" s="31" t="s">
        <v>75</v>
      </c>
      <c r="D6" s="31" t="s">
        <v>75</v>
      </c>
      <c r="E6" s="31" t="s">
        <v>75</v>
      </c>
      <c r="F6" s="31" t="s">
        <v>75</v>
      </c>
      <c r="G6" s="31" t="s">
        <v>75</v>
      </c>
      <c r="I6" s="31" t="s">
        <v>76</v>
      </c>
      <c r="J6" s="31" t="s">
        <v>76</v>
      </c>
      <c r="K6" s="31" t="s">
        <v>76</v>
      </c>
      <c r="L6" s="31" t="s">
        <v>76</v>
      </c>
      <c r="M6" s="31" t="s">
        <v>76</v>
      </c>
      <c r="O6" s="31" t="s">
        <v>77</v>
      </c>
      <c r="P6" s="31" t="s">
        <v>77</v>
      </c>
      <c r="Q6" s="31" t="s">
        <v>77</v>
      </c>
      <c r="R6" s="31" t="s">
        <v>77</v>
      </c>
      <c r="S6" s="31" t="s">
        <v>77</v>
      </c>
    </row>
    <row r="7" spans="1:19" ht="27.75" x14ac:dyDescent="0.4">
      <c r="A7" s="9" t="s">
        <v>78</v>
      </c>
      <c r="C7" s="9" t="s">
        <v>79</v>
      </c>
      <c r="E7" s="9" t="s">
        <v>28</v>
      </c>
      <c r="G7" s="9" t="s">
        <v>29</v>
      </c>
      <c r="I7" s="9" t="s">
        <v>80</v>
      </c>
      <c r="K7" s="9" t="s">
        <v>81</v>
      </c>
      <c r="M7" s="9" t="s">
        <v>82</v>
      </c>
      <c r="O7" s="10" t="s">
        <v>80</v>
      </c>
      <c r="Q7" s="10" t="s">
        <v>81</v>
      </c>
      <c r="S7" s="33" t="s">
        <v>82</v>
      </c>
    </row>
    <row r="8" spans="1:19" ht="18.75" x14ac:dyDescent="0.45">
      <c r="A8" s="2" t="s">
        <v>31</v>
      </c>
      <c r="C8" s="3" t="s">
        <v>83</v>
      </c>
      <c r="D8" s="3"/>
      <c r="E8" s="3" t="s">
        <v>34</v>
      </c>
      <c r="F8" s="3"/>
      <c r="G8" s="4">
        <v>18</v>
      </c>
      <c r="H8" s="3"/>
      <c r="I8" s="7">
        <v>1216543784</v>
      </c>
      <c r="J8" s="7"/>
      <c r="K8" s="7" t="s">
        <v>83</v>
      </c>
      <c r="L8" s="7"/>
      <c r="M8" s="7">
        <v>1216543784</v>
      </c>
      <c r="N8" s="7"/>
      <c r="O8" s="7">
        <f>1296323774+4850693725</f>
        <v>6147017499</v>
      </c>
      <c r="P8" s="7"/>
      <c r="Q8" s="7">
        <v>0</v>
      </c>
      <c r="R8" s="7"/>
      <c r="S8" s="7">
        <f>O8+Q8</f>
        <v>6147017499</v>
      </c>
    </row>
    <row r="9" spans="1:19" ht="18.75" x14ac:dyDescent="0.45">
      <c r="A9" s="2" t="s">
        <v>45</v>
      </c>
      <c r="C9" s="4">
        <v>28</v>
      </c>
      <c r="D9" s="3"/>
      <c r="E9" s="3" t="s">
        <v>83</v>
      </c>
      <c r="F9" s="3"/>
      <c r="G9" s="4">
        <v>20</v>
      </c>
      <c r="H9" s="3"/>
      <c r="I9" s="7">
        <v>0</v>
      </c>
      <c r="J9" s="7"/>
      <c r="K9" s="7">
        <v>0</v>
      </c>
      <c r="L9" s="7"/>
      <c r="M9" s="7">
        <v>0</v>
      </c>
      <c r="N9" s="7"/>
      <c r="O9" s="7">
        <v>1049076624</v>
      </c>
      <c r="P9" s="7"/>
      <c r="Q9" s="7">
        <v>-1008818</v>
      </c>
      <c r="R9" s="7"/>
      <c r="S9" s="7">
        <f t="shared" ref="S9:S23" si="0">O9+Q9</f>
        <v>1048067806</v>
      </c>
    </row>
    <row r="10" spans="1:19" ht="18.75" x14ac:dyDescent="0.45">
      <c r="A10" s="2" t="s">
        <v>45</v>
      </c>
      <c r="C10" s="4">
        <v>27</v>
      </c>
      <c r="D10" s="3"/>
      <c r="E10" s="3" t="s">
        <v>83</v>
      </c>
      <c r="F10" s="3"/>
      <c r="G10" s="4">
        <v>10</v>
      </c>
      <c r="H10" s="3"/>
      <c r="I10" s="7">
        <v>98997</v>
      </c>
      <c r="J10" s="7"/>
      <c r="K10" s="7">
        <v>222</v>
      </c>
      <c r="L10" s="7"/>
      <c r="M10" s="7">
        <v>98775</v>
      </c>
      <c r="N10" s="7"/>
      <c r="O10" s="7">
        <v>-1395135</v>
      </c>
      <c r="P10" s="7"/>
      <c r="Q10" s="7">
        <v>-13602</v>
      </c>
      <c r="R10" s="7"/>
      <c r="S10" s="7">
        <f t="shared" si="0"/>
        <v>-1408737</v>
      </c>
    </row>
    <row r="11" spans="1:19" ht="18.75" x14ac:dyDescent="0.45">
      <c r="A11" s="2" t="s">
        <v>45</v>
      </c>
      <c r="C11" s="4">
        <v>20</v>
      </c>
      <c r="D11" s="3"/>
      <c r="E11" s="3" t="s">
        <v>83</v>
      </c>
      <c r="F11" s="3"/>
      <c r="G11" s="4">
        <v>21</v>
      </c>
      <c r="H11" s="3"/>
      <c r="I11" s="7">
        <v>0</v>
      </c>
      <c r="J11" s="7"/>
      <c r="K11" s="7">
        <v>0</v>
      </c>
      <c r="L11" s="7"/>
      <c r="M11" s="7">
        <v>0</v>
      </c>
      <c r="N11" s="7"/>
      <c r="O11" s="7">
        <v>1440167208</v>
      </c>
      <c r="P11" s="7"/>
      <c r="Q11" s="7">
        <v>-3932505</v>
      </c>
      <c r="R11" s="7"/>
      <c r="S11" s="7">
        <f t="shared" si="0"/>
        <v>1436234703</v>
      </c>
    </row>
    <row r="12" spans="1:19" ht="18.75" x14ac:dyDescent="0.45">
      <c r="A12" s="2" t="s">
        <v>49</v>
      </c>
      <c r="C12" s="4">
        <v>1</v>
      </c>
      <c r="D12" s="3"/>
      <c r="E12" s="3" t="s">
        <v>83</v>
      </c>
      <c r="F12" s="3"/>
      <c r="G12" s="4">
        <v>10</v>
      </c>
      <c r="H12" s="3"/>
      <c r="I12" s="7">
        <v>105423</v>
      </c>
      <c r="J12" s="7"/>
      <c r="K12" s="7">
        <v>-41</v>
      </c>
      <c r="L12" s="7"/>
      <c r="M12" s="7">
        <v>105464</v>
      </c>
      <c r="N12" s="7"/>
      <c r="O12" s="7">
        <v>25159630</v>
      </c>
      <c r="P12" s="7"/>
      <c r="Q12" s="7">
        <v>2</v>
      </c>
      <c r="R12" s="7"/>
      <c r="S12" s="7">
        <f t="shared" si="0"/>
        <v>25159632</v>
      </c>
    </row>
    <row r="13" spans="1:19" ht="18.75" x14ac:dyDescent="0.45">
      <c r="A13" s="2" t="s">
        <v>51</v>
      </c>
      <c r="C13" s="4">
        <v>30</v>
      </c>
      <c r="D13" s="3"/>
      <c r="E13" s="3" t="s">
        <v>83</v>
      </c>
      <c r="F13" s="3"/>
      <c r="G13" s="4">
        <v>0</v>
      </c>
      <c r="H13" s="3"/>
      <c r="I13" s="7">
        <v>21905855</v>
      </c>
      <c r="J13" s="7"/>
      <c r="K13" s="7">
        <v>0</v>
      </c>
      <c r="L13" s="7"/>
      <c r="M13" s="7">
        <v>21905855</v>
      </c>
      <c r="N13" s="7"/>
      <c r="O13" s="7">
        <v>40596471</v>
      </c>
      <c r="P13" s="7"/>
      <c r="Q13" s="7">
        <v>0</v>
      </c>
      <c r="R13" s="7"/>
      <c r="S13" s="7">
        <f t="shared" si="0"/>
        <v>40596471</v>
      </c>
    </row>
    <row r="14" spans="1:19" ht="18.75" x14ac:dyDescent="0.45">
      <c r="A14" s="2" t="s">
        <v>53</v>
      </c>
      <c r="C14" s="4">
        <v>23</v>
      </c>
      <c r="D14" s="3"/>
      <c r="E14" s="3" t="s">
        <v>83</v>
      </c>
      <c r="F14" s="3"/>
      <c r="G14" s="4">
        <v>0</v>
      </c>
      <c r="H14" s="3"/>
      <c r="I14" s="7">
        <v>1988</v>
      </c>
      <c r="J14" s="7"/>
      <c r="K14" s="7">
        <v>0</v>
      </c>
      <c r="L14" s="7"/>
      <c r="M14" s="7">
        <v>1988</v>
      </c>
      <c r="N14" s="7"/>
      <c r="O14" s="7">
        <v>29013</v>
      </c>
      <c r="P14" s="7"/>
      <c r="Q14" s="7">
        <v>0</v>
      </c>
      <c r="R14" s="7"/>
      <c r="S14" s="7">
        <f t="shared" si="0"/>
        <v>29013</v>
      </c>
    </row>
    <row r="15" spans="1:19" ht="18.75" x14ac:dyDescent="0.45">
      <c r="A15" s="2" t="s">
        <v>57</v>
      </c>
      <c r="C15" s="4">
        <v>1</v>
      </c>
      <c r="D15" s="3"/>
      <c r="E15" s="3" t="s">
        <v>83</v>
      </c>
      <c r="F15" s="3"/>
      <c r="G15" s="4">
        <v>8</v>
      </c>
      <c r="H15" s="3"/>
      <c r="I15" s="7">
        <v>1082</v>
      </c>
      <c r="J15" s="7"/>
      <c r="K15" s="7">
        <v>0</v>
      </c>
      <c r="L15" s="7"/>
      <c r="M15" s="7">
        <v>1082</v>
      </c>
      <c r="N15" s="7"/>
      <c r="O15" s="7">
        <v>5238</v>
      </c>
      <c r="P15" s="7"/>
      <c r="Q15" s="7">
        <v>0</v>
      </c>
      <c r="R15" s="7"/>
      <c r="S15" s="7">
        <f t="shared" si="0"/>
        <v>5238</v>
      </c>
    </row>
    <row r="16" spans="1:19" ht="18.75" x14ac:dyDescent="0.45">
      <c r="A16" s="2" t="s">
        <v>59</v>
      </c>
      <c r="C16" s="4">
        <v>5</v>
      </c>
      <c r="D16" s="3"/>
      <c r="E16" s="3" t="s">
        <v>83</v>
      </c>
      <c r="F16" s="3"/>
      <c r="G16" s="4">
        <v>10</v>
      </c>
      <c r="H16" s="3"/>
      <c r="I16" s="7">
        <v>7344</v>
      </c>
      <c r="J16" s="7"/>
      <c r="K16" s="7">
        <v>0</v>
      </c>
      <c r="L16" s="7"/>
      <c r="M16" s="7">
        <v>7344</v>
      </c>
      <c r="N16" s="7"/>
      <c r="O16" s="7">
        <v>29716</v>
      </c>
      <c r="P16" s="7"/>
      <c r="Q16" s="7">
        <v>9</v>
      </c>
      <c r="R16" s="7"/>
      <c r="S16" s="7">
        <f t="shared" si="0"/>
        <v>29725</v>
      </c>
    </row>
    <row r="17" spans="1:19" ht="18.75" x14ac:dyDescent="0.45">
      <c r="A17" s="2" t="s">
        <v>61</v>
      </c>
      <c r="C17" s="4">
        <v>1</v>
      </c>
      <c r="D17" s="3"/>
      <c r="E17" s="3" t="s">
        <v>83</v>
      </c>
      <c r="F17" s="3"/>
      <c r="G17" s="4">
        <v>0</v>
      </c>
      <c r="H17" s="3"/>
      <c r="I17" s="7">
        <v>0</v>
      </c>
      <c r="J17" s="7"/>
      <c r="K17" s="7">
        <v>0</v>
      </c>
      <c r="L17" s="7"/>
      <c r="M17" s="7">
        <v>0</v>
      </c>
      <c r="N17" s="7"/>
      <c r="O17" s="7">
        <v>77433</v>
      </c>
      <c r="P17" s="7"/>
      <c r="Q17" s="7">
        <v>0</v>
      </c>
      <c r="R17" s="7"/>
      <c r="S17" s="7">
        <f t="shared" si="0"/>
        <v>77433</v>
      </c>
    </row>
    <row r="18" spans="1:19" ht="18.75" x14ac:dyDescent="0.45">
      <c r="A18" s="2" t="s">
        <v>61</v>
      </c>
      <c r="C18" s="4">
        <v>10</v>
      </c>
      <c r="D18" s="3"/>
      <c r="E18" s="3" t="s">
        <v>83</v>
      </c>
      <c r="F18" s="3"/>
      <c r="G18" s="4">
        <v>23</v>
      </c>
      <c r="H18" s="3"/>
      <c r="I18" s="7">
        <v>1041616418</v>
      </c>
      <c r="J18" s="7"/>
      <c r="K18" s="7">
        <v>-12798489</v>
      </c>
      <c r="L18" s="7"/>
      <c r="M18" s="7">
        <v>1054414907</v>
      </c>
      <c r="N18" s="7"/>
      <c r="O18" s="7">
        <v>13039424562</v>
      </c>
      <c r="P18" s="7"/>
      <c r="Q18" s="7">
        <v>1404898</v>
      </c>
      <c r="R18" s="7"/>
      <c r="S18" s="7">
        <f t="shared" si="0"/>
        <v>13040829460</v>
      </c>
    </row>
    <row r="19" spans="1:19" ht="18.75" x14ac:dyDescent="0.45">
      <c r="A19" s="2" t="s">
        <v>61</v>
      </c>
      <c r="C19" s="4">
        <v>2</v>
      </c>
      <c r="D19" s="3"/>
      <c r="E19" s="3" t="s">
        <v>83</v>
      </c>
      <c r="F19" s="3"/>
      <c r="G19" s="4">
        <v>23</v>
      </c>
      <c r="H19" s="3"/>
      <c r="I19" s="7">
        <v>1310684923</v>
      </c>
      <c r="J19" s="7"/>
      <c r="K19" s="7">
        <v>0</v>
      </c>
      <c r="L19" s="7"/>
      <c r="M19" s="7">
        <v>1310684923</v>
      </c>
      <c r="N19" s="7"/>
      <c r="O19" s="7">
        <v>19991095804</v>
      </c>
      <c r="P19" s="7"/>
      <c r="Q19" s="7">
        <v>0</v>
      </c>
      <c r="R19" s="7"/>
      <c r="S19" s="7">
        <f t="shared" si="0"/>
        <v>19991095804</v>
      </c>
    </row>
    <row r="20" spans="1:19" ht="18.75" x14ac:dyDescent="0.45">
      <c r="A20" s="2" t="s">
        <v>61</v>
      </c>
      <c r="C20" s="4">
        <v>26</v>
      </c>
      <c r="D20" s="3"/>
      <c r="E20" s="3" t="s">
        <v>83</v>
      </c>
      <c r="F20" s="3"/>
      <c r="G20" s="4">
        <v>23</v>
      </c>
      <c r="H20" s="3"/>
      <c r="I20" s="7">
        <v>1039726020</v>
      </c>
      <c r="J20" s="7"/>
      <c r="K20" s="7">
        <v>-2221397</v>
      </c>
      <c r="L20" s="7"/>
      <c r="M20" s="7">
        <v>1041947417</v>
      </c>
      <c r="N20" s="7"/>
      <c r="O20" s="7">
        <v>4366849284</v>
      </c>
      <c r="P20" s="7"/>
      <c r="Q20" s="7">
        <v>1834967</v>
      </c>
      <c r="R20" s="7"/>
      <c r="S20" s="7">
        <f t="shared" si="0"/>
        <v>4368684251</v>
      </c>
    </row>
    <row r="21" spans="1:19" ht="18.75" x14ac:dyDescent="0.45">
      <c r="A21" s="2" t="s">
        <v>67</v>
      </c>
      <c r="C21" s="4">
        <v>24</v>
      </c>
      <c r="D21" s="3"/>
      <c r="E21" s="3" t="s">
        <v>83</v>
      </c>
      <c r="F21" s="3"/>
      <c r="G21" s="4">
        <v>22</v>
      </c>
      <c r="H21" s="3"/>
      <c r="I21" s="7">
        <v>0</v>
      </c>
      <c r="J21" s="7"/>
      <c r="K21" s="7">
        <v>0</v>
      </c>
      <c r="L21" s="7"/>
      <c r="M21" s="7">
        <v>0</v>
      </c>
      <c r="N21" s="7"/>
      <c r="O21" s="7">
        <v>2772602832</v>
      </c>
      <c r="P21" s="7"/>
      <c r="Q21" s="7">
        <v>-6103358</v>
      </c>
      <c r="R21" s="7"/>
      <c r="S21" s="7">
        <f t="shared" si="0"/>
        <v>2766499474</v>
      </c>
    </row>
    <row r="22" spans="1:19" ht="18.75" x14ac:dyDescent="0.45">
      <c r="A22" s="2" t="s">
        <v>67</v>
      </c>
      <c r="C22" s="4">
        <v>16</v>
      </c>
      <c r="D22" s="3"/>
      <c r="E22" s="3" t="s">
        <v>83</v>
      </c>
      <c r="F22" s="3"/>
      <c r="G22" s="4">
        <v>23</v>
      </c>
      <c r="H22" s="3"/>
      <c r="I22" s="7">
        <v>338572590</v>
      </c>
      <c r="J22" s="7"/>
      <c r="K22" s="7">
        <v>-1886925</v>
      </c>
      <c r="L22" s="7"/>
      <c r="M22" s="7">
        <v>340459515</v>
      </c>
      <c r="N22" s="7"/>
      <c r="O22" s="7">
        <v>2080353105</v>
      </c>
      <c r="P22" s="7"/>
      <c r="Q22" s="7">
        <v>873205</v>
      </c>
      <c r="R22" s="7"/>
      <c r="S22" s="7">
        <f t="shared" si="0"/>
        <v>2081226310</v>
      </c>
    </row>
    <row r="23" spans="1:19" ht="18.75" x14ac:dyDescent="0.45">
      <c r="A23" s="2" t="s">
        <v>67</v>
      </c>
      <c r="C23" s="4">
        <v>15</v>
      </c>
      <c r="D23" s="3"/>
      <c r="E23" s="3" t="s">
        <v>83</v>
      </c>
      <c r="F23" s="3"/>
      <c r="G23" s="4">
        <v>23</v>
      </c>
      <c r="H23" s="3"/>
      <c r="I23" s="7">
        <v>1865085748</v>
      </c>
      <c r="J23" s="7"/>
      <c r="K23" s="7">
        <v>-18881021</v>
      </c>
      <c r="L23" s="7"/>
      <c r="M23" s="7">
        <v>1883966769</v>
      </c>
      <c r="N23" s="7"/>
      <c r="O23" s="7">
        <v>13742868598</v>
      </c>
      <c r="P23" s="7"/>
      <c r="Q23" s="7">
        <v>1879712</v>
      </c>
      <c r="R23" s="7"/>
      <c r="S23" s="7">
        <f t="shared" si="0"/>
        <v>13744748310</v>
      </c>
    </row>
    <row r="24" spans="1:19" ht="18.75" thickBot="1" x14ac:dyDescent="0.45">
      <c r="C24" s="3"/>
      <c r="D24" s="3"/>
      <c r="E24" s="3"/>
      <c r="F24" s="3"/>
      <c r="G24" s="3"/>
      <c r="H24" s="3"/>
      <c r="I24" s="8">
        <f>SUM(I8:I23)</f>
        <v>6834350172</v>
      </c>
      <c r="J24" s="3"/>
      <c r="K24" s="8">
        <f>SUM(K9:K23)</f>
        <v>-35787651</v>
      </c>
      <c r="L24" s="3"/>
      <c r="M24" s="8">
        <f>SUM(M8:M23)</f>
        <v>6870137823</v>
      </c>
      <c r="N24" s="3"/>
      <c r="O24" s="8">
        <f>SUM(O8:O23)</f>
        <v>64693957882</v>
      </c>
      <c r="P24" s="3"/>
      <c r="Q24" s="8">
        <f>SUM(Q8:Q23)</f>
        <v>-5065490</v>
      </c>
      <c r="R24" s="3"/>
      <c r="S24" s="8">
        <f>SUM(S8:S23)</f>
        <v>64688892392</v>
      </c>
    </row>
    <row r="25" spans="1:19" ht="18.75" thickTop="1" x14ac:dyDescent="0.4"/>
  </sheetData>
  <mergeCells count="7">
    <mergeCell ref="A2:S2"/>
    <mergeCell ref="A3:S3"/>
    <mergeCell ref="A4:S4"/>
    <mergeCell ref="S7"/>
    <mergeCell ref="O6:S6"/>
    <mergeCell ref="I6:M6"/>
    <mergeCell ref="A6:G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S10"/>
  <sheetViews>
    <sheetView rightToLeft="1" zoomScale="70" zoomScaleNormal="70" workbookViewId="0">
      <selection activeCell="S8" sqref="S8:S9"/>
    </sheetView>
  </sheetViews>
  <sheetFormatPr defaultRowHeight="18" x14ac:dyDescent="0.4"/>
  <cols>
    <col min="1" max="1" width="13.85546875" style="1" bestFit="1" customWidth="1"/>
    <col min="2" max="2" width="1" style="1" customWidth="1"/>
    <col min="3" max="3" width="15.7109375" style="1" bestFit="1" customWidth="1"/>
    <col min="4" max="4" width="1" style="1" customWidth="1"/>
    <col min="5" max="5" width="40.85546875" style="1" bestFit="1" customWidth="1"/>
    <col min="6" max="6" width="1" style="1" customWidth="1"/>
    <col min="7" max="7" width="27.42578125" style="1" bestFit="1" customWidth="1"/>
    <col min="8" max="8" width="1" style="1" customWidth="1"/>
    <col min="9" max="9" width="27.28515625" style="1" bestFit="1" customWidth="1"/>
    <col min="10" max="10" width="1" style="1" customWidth="1"/>
    <col min="11" max="11" width="15.28515625" style="1" bestFit="1" customWidth="1"/>
    <col min="12" max="12" width="1" style="1" customWidth="1"/>
    <col min="13" max="13" width="29.42578125" style="1" bestFit="1" customWidth="1"/>
    <col min="14" max="14" width="1" style="1" customWidth="1"/>
    <col min="15" max="15" width="27.28515625" style="1" bestFit="1" customWidth="1"/>
    <col min="16" max="16" width="1" style="1" customWidth="1"/>
    <col min="17" max="17" width="15.28515625" style="1" bestFit="1" customWidth="1"/>
    <col min="18" max="18" width="1" style="1" customWidth="1"/>
    <col min="19" max="19" width="29.425781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7.75" x14ac:dyDescent="0.4">
      <c r="A2" s="32" t="s">
        <v>0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</row>
    <row r="3" spans="1:19" ht="27.75" x14ac:dyDescent="0.4">
      <c r="A3" s="32" t="s">
        <v>74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</row>
    <row r="4" spans="1:19" ht="27.75" x14ac:dyDescent="0.4">
      <c r="A4" s="32" t="s">
        <v>2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</row>
    <row r="6" spans="1:19" ht="27.75" x14ac:dyDescent="0.4">
      <c r="A6" s="32" t="s">
        <v>3</v>
      </c>
      <c r="C6" s="31" t="s">
        <v>84</v>
      </c>
      <c r="D6" s="31" t="s">
        <v>84</v>
      </c>
      <c r="E6" s="31" t="s">
        <v>84</v>
      </c>
      <c r="F6" s="31" t="s">
        <v>84</v>
      </c>
      <c r="G6" s="31" t="s">
        <v>84</v>
      </c>
      <c r="I6" s="31" t="s">
        <v>76</v>
      </c>
      <c r="J6" s="31" t="s">
        <v>76</v>
      </c>
      <c r="K6" s="31" t="s">
        <v>76</v>
      </c>
      <c r="L6" s="31" t="s">
        <v>76</v>
      </c>
      <c r="M6" s="31" t="s">
        <v>76</v>
      </c>
      <c r="O6" s="31" t="s">
        <v>77</v>
      </c>
      <c r="P6" s="31" t="s">
        <v>77</v>
      </c>
      <c r="Q6" s="31" t="s">
        <v>77</v>
      </c>
      <c r="R6" s="31" t="s">
        <v>77</v>
      </c>
      <c r="S6" s="31" t="s">
        <v>77</v>
      </c>
    </row>
    <row r="7" spans="1:19" ht="27.75" x14ac:dyDescent="0.4">
      <c r="A7" s="31" t="s">
        <v>3</v>
      </c>
      <c r="C7" s="33" t="s">
        <v>85</v>
      </c>
      <c r="E7" s="33" t="s">
        <v>86</v>
      </c>
      <c r="G7" s="33" t="s">
        <v>87</v>
      </c>
      <c r="I7" s="33" t="s">
        <v>88</v>
      </c>
      <c r="K7" s="33" t="s">
        <v>81</v>
      </c>
      <c r="M7" s="33" t="s">
        <v>89</v>
      </c>
      <c r="O7" s="33" t="s">
        <v>88</v>
      </c>
      <c r="Q7" s="33" t="s">
        <v>81</v>
      </c>
      <c r="S7" s="33" t="s">
        <v>89</v>
      </c>
    </row>
    <row r="8" spans="1:19" x14ac:dyDescent="0.4">
      <c r="A8" s="19" t="s">
        <v>114</v>
      </c>
      <c r="B8" s="20"/>
      <c r="C8" s="21" t="s">
        <v>115</v>
      </c>
      <c r="D8" s="20"/>
      <c r="E8" s="22">
        <v>5100000</v>
      </c>
      <c r="F8" s="20"/>
      <c r="G8" s="22">
        <v>63</v>
      </c>
      <c r="H8" s="20"/>
      <c r="I8" s="20"/>
      <c r="J8" s="20"/>
      <c r="K8" s="20"/>
      <c r="L8" s="20"/>
      <c r="M8" s="20"/>
      <c r="N8" s="21"/>
      <c r="O8" s="22">
        <v>321300000</v>
      </c>
      <c r="P8" s="20"/>
      <c r="Q8" s="22">
        <v>0</v>
      </c>
      <c r="R8" s="20"/>
      <c r="S8" s="22">
        <v>321300000</v>
      </c>
    </row>
    <row r="9" spans="1:19" x14ac:dyDescent="0.4">
      <c r="A9" s="19" t="s">
        <v>116</v>
      </c>
      <c r="B9" s="20"/>
      <c r="C9" s="21" t="s">
        <v>115</v>
      </c>
      <c r="D9" s="20"/>
      <c r="E9" s="22">
        <v>3796964</v>
      </c>
      <c r="F9" s="20"/>
      <c r="G9" s="22">
        <v>650</v>
      </c>
      <c r="H9" s="20"/>
      <c r="I9" s="20"/>
      <c r="J9" s="20"/>
      <c r="K9" s="20"/>
      <c r="L9" s="20"/>
      <c r="M9" s="20"/>
      <c r="N9" s="21"/>
      <c r="O9" s="22">
        <v>2468026600</v>
      </c>
      <c r="P9" s="20"/>
      <c r="Q9" s="22">
        <v>0</v>
      </c>
      <c r="R9" s="20"/>
      <c r="S9" s="22">
        <v>2468026600</v>
      </c>
    </row>
    <row r="10" spans="1:19" x14ac:dyDescent="0.4">
      <c r="A10" s="23" t="s">
        <v>117</v>
      </c>
      <c r="B10" s="20"/>
      <c r="C10" s="20"/>
      <c r="D10" s="20"/>
      <c r="E10" s="20"/>
      <c r="F10" s="20"/>
      <c r="G10" s="20"/>
      <c r="H10" s="20"/>
      <c r="I10" s="23">
        <f ca="1">SUM(I8:$I$10)</f>
        <v>0</v>
      </c>
      <c r="J10" s="20"/>
      <c r="K10" s="23">
        <f ca="1">SUM(K8:$K$10)</f>
        <v>0</v>
      </c>
      <c r="L10" s="20"/>
      <c r="M10" s="23">
        <f ca="1">SUM(M8:$M$10)</f>
        <v>0</v>
      </c>
      <c r="N10" s="20"/>
      <c r="O10" s="23">
        <f ca="1">SUM(O8:$O$10)</f>
        <v>2789326600</v>
      </c>
      <c r="P10" s="20"/>
      <c r="Q10" s="23">
        <f ca="1">SUM(Q8:$Q$10)</f>
        <v>0</v>
      </c>
      <c r="R10" s="20"/>
      <c r="S10" s="23">
        <f ca="1">SUM(S8:$S$10)</f>
        <v>2789326600</v>
      </c>
    </row>
  </sheetData>
  <mergeCells count="16">
    <mergeCell ref="A2:S2"/>
    <mergeCell ref="A3:S3"/>
    <mergeCell ref="A4:S4"/>
    <mergeCell ref="Q7"/>
    <mergeCell ref="S7"/>
    <mergeCell ref="O6:S6"/>
    <mergeCell ref="I7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T15"/>
  <sheetViews>
    <sheetView rightToLeft="1" workbookViewId="0">
      <selection activeCell="A19" sqref="A19:A20"/>
    </sheetView>
  </sheetViews>
  <sheetFormatPr defaultRowHeight="18" x14ac:dyDescent="0.4"/>
  <cols>
    <col min="1" max="1" width="28.28515625" style="1" bestFit="1" customWidth="1"/>
    <col min="2" max="2" width="1" style="1" customWidth="1"/>
    <col min="3" max="3" width="9.140625" style="1" customWidth="1"/>
    <col min="4" max="4" width="1" style="1" customWidth="1"/>
    <col min="5" max="5" width="16" style="1" bestFit="1" customWidth="1"/>
    <col min="6" max="6" width="1" style="1" customWidth="1"/>
    <col min="7" max="7" width="16.7109375" style="1" bestFit="1" customWidth="1"/>
    <col min="8" max="8" width="1" style="1" customWidth="1"/>
    <col min="9" max="9" width="38.5703125" style="1" bestFit="1" customWidth="1"/>
    <col min="10" max="10" width="1" style="1" customWidth="1"/>
    <col min="11" max="11" width="9.140625" style="1" customWidth="1"/>
    <col min="12" max="12" width="1" style="1" customWidth="1"/>
    <col min="13" max="13" width="16" style="1" bestFit="1" customWidth="1"/>
    <col min="14" max="14" width="1" style="1" customWidth="1"/>
    <col min="15" max="15" width="16.7109375" style="1" bestFit="1" customWidth="1"/>
    <col min="16" max="16" width="1" style="1" customWidth="1"/>
    <col min="17" max="17" width="38.5703125" style="1" bestFit="1" customWidth="1"/>
    <col min="18" max="18" width="1" style="1" customWidth="1"/>
    <col min="19" max="19" width="9.140625" style="1" customWidth="1"/>
    <col min="20" max="20" width="12" style="1" bestFit="1" customWidth="1"/>
    <col min="21" max="16384" width="9.140625" style="1"/>
  </cols>
  <sheetData>
    <row r="2" spans="1:20" ht="27.75" x14ac:dyDescent="0.4">
      <c r="A2" s="32" t="s">
        <v>0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</row>
    <row r="3" spans="1:20" ht="27.75" x14ac:dyDescent="0.4">
      <c r="A3" s="32" t="s">
        <v>74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</row>
    <row r="4" spans="1:20" ht="27.75" x14ac:dyDescent="0.4">
      <c r="A4" s="32" t="s">
        <v>2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</row>
    <row r="6" spans="1:20" ht="27.75" x14ac:dyDescent="0.4">
      <c r="A6" s="32" t="s">
        <v>3</v>
      </c>
      <c r="C6" s="31" t="s">
        <v>76</v>
      </c>
      <c r="D6" s="31" t="s">
        <v>76</v>
      </c>
      <c r="E6" s="31" t="s">
        <v>76</v>
      </c>
      <c r="F6" s="31" t="s">
        <v>76</v>
      </c>
      <c r="G6" s="31" t="s">
        <v>76</v>
      </c>
      <c r="H6" s="31" t="s">
        <v>76</v>
      </c>
      <c r="I6" s="31" t="s">
        <v>76</v>
      </c>
      <c r="K6" s="31" t="s">
        <v>77</v>
      </c>
      <c r="L6" s="31" t="s">
        <v>77</v>
      </c>
      <c r="M6" s="31" t="s">
        <v>77</v>
      </c>
      <c r="N6" s="31" t="s">
        <v>77</v>
      </c>
      <c r="O6" s="31" t="s">
        <v>77</v>
      </c>
      <c r="P6" s="31" t="s">
        <v>77</v>
      </c>
      <c r="Q6" s="31" t="s">
        <v>77</v>
      </c>
    </row>
    <row r="7" spans="1:20" ht="27.75" x14ac:dyDescent="0.4">
      <c r="A7" s="31" t="s">
        <v>3</v>
      </c>
      <c r="C7" s="33" t="s">
        <v>7</v>
      </c>
      <c r="E7" s="33" t="s">
        <v>90</v>
      </c>
      <c r="G7" s="33" t="s">
        <v>91</v>
      </c>
      <c r="I7" s="33" t="s">
        <v>92</v>
      </c>
      <c r="K7" s="33" t="s">
        <v>7</v>
      </c>
      <c r="M7" s="33" t="s">
        <v>90</v>
      </c>
      <c r="O7" s="33" t="s">
        <v>91</v>
      </c>
      <c r="Q7" s="31" t="s">
        <v>92</v>
      </c>
    </row>
    <row r="8" spans="1:20" ht="18.75" x14ac:dyDescent="0.45">
      <c r="A8" s="2" t="s">
        <v>18</v>
      </c>
      <c r="C8" s="4">
        <v>300000</v>
      </c>
      <c r="D8" s="3"/>
      <c r="E8" s="4">
        <v>4792315050</v>
      </c>
      <c r="F8" s="3"/>
      <c r="G8" s="4">
        <v>4890726000</v>
      </c>
      <c r="H8" s="3"/>
      <c r="I8" s="7">
        <v>-98410950</v>
      </c>
      <c r="J8" s="7"/>
      <c r="K8" s="7">
        <v>300000</v>
      </c>
      <c r="L8" s="7"/>
      <c r="M8" s="7">
        <v>4792315050</v>
      </c>
      <c r="N8" s="7"/>
      <c r="O8" s="7">
        <f>Q8+M8</f>
        <v>2758488750</v>
      </c>
      <c r="P8" s="7"/>
      <c r="Q8" s="7">
        <v>-2033826300</v>
      </c>
      <c r="T8" s="15"/>
    </row>
    <row r="9" spans="1:20" ht="18.75" x14ac:dyDescent="0.45">
      <c r="A9" s="2" t="s">
        <v>20</v>
      </c>
      <c r="C9" s="4">
        <v>241507</v>
      </c>
      <c r="D9" s="3"/>
      <c r="E9" s="4">
        <v>1166260222</v>
      </c>
      <c r="F9" s="3"/>
      <c r="G9" s="4">
        <v>144817327</v>
      </c>
      <c r="H9" s="3"/>
      <c r="I9" s="7">
        <v>1021442895</v>
      </c>
      <c r="J9" s="7"/>
      <c r="K9" s="7">
        <v>241507</v>
      </c>
      <c r="L9" s="7"/>
      <c r="M9" s="7">
        <v>1166260222</v>
      </c>
      <c r="N9" s="7"/>
      <c r="O9" s="7">
        <f>Q9+M9</f>
        <v>1185258256</v>
      </c>
      <c r="P9" s="7"/>
      <c r="Q9" s="7">
        <v>18998034</v>
      </c>
      <c r="T9" s="15"/>
    </row>
    <row r="10" spans="1:20" ht="18.75" x14ac:dyDescent="0.45">
      <c r="A10" s="2" t="s">
        <v>21</v>
      </c>
      <c r="C10" s="4">
        <v>2400</v>
      </c>
      <c r="D10" s="3"/>
      <c r="E10" s="4">
        <v>4501566000</v>
      </c>
      <c r="F10" s="3"/>
      <c r="G10" s="4">
        <v>4222070998</v>
      </c>
      <c r="H10" s="3"/>
      <c r="I10" s="7">
        <v>279495002</v>
      </c>
      <c r="J10" s="7"/>
      <c r="K10" s="7">
        <v>2400</v>
      </c>
      <c r="L10" s="7"/>
      <c r="M10" s="7">
        <v>4501566000</v>
      </c>
      <c r="N10" s="7"/>
      <c r="O10" s="7">
        <f t="shared" ref="O10:O13" si="0">Q10+M10</f>
        <v>4781061002</v>
      </c>
      <c r="P10" s="7"/>
      <c r="Q10" s="7">
        <v>279495002</v>
      </c>
    </row>
    <row r="11" spans="1:20" ht="18.75" x14ac:dyDescent="0.45">
      <c r="A11" s="2" t="s">
        <v>19</v>
      </c>
      <c r="C11" s="4">
        <v>366500</v>
      </c>
      <c r="D11" s="3"/>
      <c r="E11" s="4">
        <v>682700674601</v>
      </c>
      <c r="F11" s="3"/>
      <c r="G11" s="4">
        <v>619338434990</v>
      </c>
      <c r="H11" s="3"/>
      <c r="I11" s="7">
        <v>63362239611</v>
      </c>
      <c r="J11" s="7"/>
      <c r="K11" s="7">
        <v>366500</v>
      </c>
      <c r="L11" s="7"/>
      <c r="M11" s="7">
        <v>682700674601</v>
      </c>
      <c r="N11" s="7"/>
      <c r="O11" s="7">
        <f t="shared" si="0"/>
        <v>746070170063</v>
      </c>
      <c r="P11" s="7"/>
      <c r="Q11" s="7">
        <v>63369495462</v>
      </c>
    </row>
    <row r="12" spans="1:20" ht="18.75" x14ac:dyDescent="0.45">
      <c r="A12" s="2" t="s">
        <v>31</v>
      </c>
      <c r="C12" s="4">
        <v>82900</v>
      </c>
      <c r="D12" s="3"/>
      <c r="E12" s="4">
        <v>81332538804</v>
      </c>
      <c r="F12" s="3"/>
      <c r="G12" s="4">
        <v>80920600482</v>
      </c>
      <c r="H12" s="3"/>
      <c r="I12" s="7">
        <v>411938322</v>
      </c>
      <c r="J12" s="7"/>
      <c r="K12" s="7">
        <v>82900</v>
      </c>
      <c r="L12" s="7"/>
      <c r="M12" s="7">
        <v>81332538804</v>
      </c>
      <c r="N12" s="7"/>
      <c r="O12" s="7">
        <f t="shared" si="0"/>
        <v>81744477126</v>
      </c>
      <c r="P12" s="7"/>
      <c r="Q12" s="7">
        <v>411938322</v>
      </c>
      <c r="T12" s="15"/>
    </row>
    <row r="13" spans="1:20" ht="18.75" x14ac:dyDescent="0.45">
      <c r="A13" s="2" t="s">
        <v>93</v>
      </c>
      <c r="C13" s="4">
        <v>28300</v>
      </c>
      <c r="D13" s="3"/>
      <c r="E13" s="4">
        <v>48612402138</v>
      </c>
      <c r="F13" s="3"/>
      <c r="G13" s="4">
        <v>48852892687</v>
      </c>
      <c r="H13" s="3"/>
      <c r="I13" s="7">
        <v>-240490548</v>
      </c>
      <c r="J13" s="7"/>
      <c r="K13" s="7">
        <v>28300</v>
      </c>
      <c r="L13" s="7"/>
      <c r="M13" s="7">
        <v>48612402138</v>
      </c>
      <c r="N13" s="7"/>
      <c r="O13" s="7">
        <f t="shared" si="0"/>
        <v>48371911589</v>
      </c>
      <c r="P13" s="7"/>
      <c r="Q13" s="7">
        <v>-240490549</v>
      </c>
    </row>
    <row r="14" spans="1:20" ht="18.75" thickBot="1" x14ac:dyDescent="0.45">
      <c r="C14" s="8">
        <f>SUM(C8:C13)</f>
        <v>1021607</v>
      </c>
      <c r="E14" s="8">
        <f>SUM(E8:E13)</f>
        <v>823105756815</v>
      </c>
      <c r="G14" s="8">
        <f>SUM(G8:G13)</f>
        <v>758369542484</v>
      </c>
      <c r="I14" s="8">
        <f>SUM(I8:I13)</f>
        <v>64736214332</v>
      </c>
      <c r="K14" s="8">
        <f>SUM(K8:K13)</f>
        <v>1021607</v>
      </c>
      <c r="M14" s="8">
        <f>SUM(M8:M13)</f>
        <v>823105756815</v>
      </c>
      <c r="O14" s="8">
        <f>SUM(O8:O13)</f>
        <v>884911366786</v>
      </c>
      <c r="Q14" s="8">
        <f>SUM(Q8:Q13)</f>
        <v>61805609971</v>
      </c>
    </row>
    <row r="15" spans="1:20" ht="18.75" thickTop="1" x14ac:dyDescent="0.4"/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Q30"/>
  <sheetViews>
    <sheetView rightToLeft="1" view="pageBreakPreview" topLeftCell="A9" zoomScale="80" zoomScaleNormal="100" zoomScaleSheetLayoutView="80" workbookViewId="0">
      <selection activeCell="C22" sqref="C22"/>
    </sheetView>
  </sheetViews>
  <sheetFormatPr defaultRowHeight="18" x14ac:dyDescent="0.4"/>
  <cols>
    <col min="1" max="1" width="27.140625" style="1" bestFit="1" customWidth="1"/>
    <col min="2" max="2" width="1" style="1" customWidth="1"/>
    <col min="3" max="3" width="10.28515625" style="1" bestFit="1" customWidth="1"/>
    <col min="4" max="4" width="1" style="1" customWidth="1"/>
    <col min="5" max="5" width="16" style="1" bestFit="1" customWidth="1"/>
    <col min="6" max="6" width="1" style="1" customWidth="1"/>
    <col min="7" max="7" width="16.7109375" style="1" bestFit="1" customWidth="1"/>
    <col min="8" max="8" width="1" style="1" customWidth="1"/>
    <col min="9" max="9" width="28.7109375" style="1" customWidth="1"/>
    <col min="10" max="10" width="1" style="1" customWidth="1"/>
    <col min="11" max="11" width="15.140625" style="1" bestFit="1" customWidth="1"/>
    <col min="12" max="12" width="1" style="1" customWidth="1"/>
    <col min="13" max="13" width="22" style="1" bestFit="1" customWidth="1"/>
    <col min="14" max="14" width="1" style="1" customWidth="1"/>
    <col min="15" max="15" width="22" style="1" bestFit="1" customWidth="1"/>
    <col min="16" max="16" width="1" style="1" customWidth="1"/>
    <col min="17" max="17" width="33.285156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7.75" x14ac:dyDescent="0.4">
      <c r="A2" s="32" t="s">
        <v>0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</row>
    <row r="3" spans="1:17" ht="27.75" x14ac:dyDescent="0.4">
      <c r="A3" s="32" t="s">
        <v>74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</row>
    <row r="4" spans="1:17" ht="27.75" x14ac:dyDescent="0.4">
      <c r="A4" s="32" t="s">
        <v>2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</row>
    <row r="6" spans="1:17" ht="27.75" x14ac:dyDescent="0.4">
      <c r="A6" s="32" t="s">
        <v>3</v>
      </c>
      <c r="C6" s="31" t="s">
        <v>76</v>
      </c>
      <c r="D6" s="31" t="s">
        <v>76</v>
      </c>
      <c r="E6" s="31" t="s">
        <v>76</v>
      </c>
      <c r="F6" s="31" t="s">
        <v>76</v>
      </c>
      <c r="G6" s="31" t="s">
        <v>76</v>
      </c>
      <c r="H6" s="31" t="s">
        <v>76</v>
      </c>
      <c r="I6" s="31" t="s">
        <v>76</v>
      </c>
      <c r="K6" s="31" t="s">
        <v>77</v>
      </c>
      <c r="L6" s="31" t="s">
        <v>77</v>
      </c>
      <c r="M6" s="31" t="s">
        <v>77</v>
      </c>
      <c r="N6" s="31" t="s">
        <v>77</v>
      </c>
      <c r="O6" s="31" t="s">
        <v>77</v>
      </c>
      <c r="P6" s="31" t="s">
        <v>77</v>
      </c>
      <c r="Q6" s="31" t="s">
        <v>77</v>
      </c>
    </row>
    <row r="7" spans="1:17" ht="27.75" x14ac:dyDescent="0.4">
      <c r="A7" s="31" t="s">
        <v>3</v>
      </c>
      <c r="C7" s="10" t="s">
        <v>7</v>
      </c>
      <c r="E7" s="10" t="s">
        <v>90</v>
      </c>
      <c r="G7" s="10" t="s">
        <v>91</v>
      </c>
      <c r="I7" s="10" t="s">
        <v>94</v>
      </c>
      <c r="K7" s="33" t="s">
        <v>7</v>
      </c>
      <c r="M7" s="33" t="s">
        <v>90</v>
      </c>
      <c r="O7" s="33" t="s">
        <v>91</v>
      </c>
      <c r="Q7" s="33" t="s">
        <v>94</v>
      </c>
    </row>
    <row r="8" spans="1:17" ht="18.75" x14ac:dyDescent="0.45">
      <c r="A8" s="2" t="s">
        <v>21</v>
      </c>
      <c r="C8" s="7">
        <v>2700</v>
      </c>
      <c r="D8" s="7"/>
      <c r="E8" s="7">
        <v>4890529402</v>
      </c>
      <c r="F8" s="7"/>
      <c r="G8" s="7">
        <v>4749829874</v>
      </c>
      <c r="H8" s="7"/>
      <c r="I8" s="7">
        <v>140699528</v>
      </c>
      <c r="J8" s="7"/>
      <c r="K8" s="7">
        <v>2700</v>
      </c>
      <c r="L8" s="7"/>
      <c r="M8" s="7">
        <v>4890529402</v>
      </c>
      <c r="N8" s="7"/>
      <c r="O8" s="7">
        <v>4749829874</v>
      </c>
      <c r="P8" s="7"/>
      <c r="Q8" s="7">
        <v>140699528</v>
      </c>
    </row>
    <row r="9" spans="1:17" ht="18.75" x14ac:dyDescent="0.45">
      <c r="A9" s="2" t="s">
        <v>19</v>
      </c>
      <c r="C9" s="7">
        <v>2200</v>
      </c>
      <c r="D9" s="7"/>
      <c r="E9" s="7">
        <v>3944342613</v>
      </c>
      <c r="F9" s="7"/>
      <c r="G9" s="7">
        <v>3717676929</v>
      </c>
      <c r="H9" s="7"/>
      <c r="I9" s="7">
        <v>226665684</v>
      </c>
      <c r="J9" s="7"/>
      <c r="K9" s="7">
        <v>2200</v>
      </c>
      <c r="L9" s="7"/>
      <c r="M9" s="7">
        <v>3944342613</v>
      </c>
      <c r="N9" s="7"/>
      <c r="O9" s="7">
        <v>3717676929</v>
      </c>
      <c r="P9" s="7"/>
      <c r="Q9" s="7">
        <v>226665684</v>
      </c>
    </row>
    <row r="10" spans="1:17" ht="18.75" x14ac:dyDescent="0.45">
      <c r="A10" s="2" t="s">
        <v>93</v>
      </c>
      <c r="C10" s="7">
        <v>700</v>
      </c>
      <c r="D10" s="7"/>
      <c r="E10" s="7">
        <v>1214668728</v>
      </c>
      <c r="F10" s="7"/>
      <c r="G10" s="7">
        <v>1208375437</v>
      </c>
      <c r="H10" s="7"/>
      <c r="I10" s="7">
        <v>6293291</v>
      </c>
      <c r="J10" s="7"/>
      <c r="K10" s="7">
        <v>700</v>
      </c>
      <c r="L10" s="7"/>
      <c r="M10" s="7">
        <v>1214668728</v>
      </c>
      <c r="N10" s="7"/>
      <c r="O10" s="7">
        <v>1208375437</v>
      </c>
      <c r="P10" s="7"/>
      <c r="Q10" s="7">
        <v>6293291</v>
      </c>
    </row>
    <row r="11" spans="1:17" ht="18.75" x14ac:dyDescent="0.45">
      <c r="A11" s="2" t="s">
        <v>20</v>
      </c>
      <c r="C11" s="7">
        <v>508436</v>
      </c>
      <c r="D11" s="7"/>
      <c r="E11" s="7">
        <v>2201051216</v>
      </c>
      <c r="F11" s="7"/>
      <c r="G11" s="7">
        <v>3103242689</v>
      </c>
      <c r="H11" s="7"/>
      <c r="I11" s="7">
        <v>-902191473</v>
      </c>
      <c r="J11" s="7"/>
      <c r="K11" s="7">
        <v>508436</v>
      </c>
      <c r="L11" s="7"/>
      <c r="M11" s="7">
        <v>2201051216</v>
      </c>
      <c r="N11" s="7"/>
      <c r="O11" s="7">
        <v>3348084810</v>
      </c>
      <c r="P11" s="7"/>
      <c r="Q11" s="7">
        <f>-1147033594-847278082</f>
        <v>-1994311676</v>
      </c>
    </row>
    <row r="12" spans="1:17" s="24" customFormat="1" ht="18.75" x14ac:dyDescent="0.4">
      <c r="A12" s="16" t="s">
        <v>119</v>
      </c>
      <c r="B12"/>
      <c r="C12" s="7">
        <v>0</v>
      </c>
      <c r="D12"/>
      <c r="E12" s="7">
        <v>0</v>
      </c>
      <c r="F12"/>
      <c r="G12" s="7">
        <v>0</v>
      </c>
      <c r="H12"/>
      <c r="I12" s="7">
        <v>0</v>
      </c>
      <c r="J12" s="17"/>
      <c r="K12" s="7">
        <v>1500000</v>
      </c>
      <c r="L12" s="7"/>
      <c r="M12" s="7">
        <v>25045882828</v>
      </c>
      <c r="N12" s="7"/>
      <c r="O12" s="7">
        <v>27912116648</v>
      </c>
      <c r="P12"/>
      <c r="Q12" s="7">
        <v>-2866233820</v>
      </c>
    </row>
    <row r="13" spans="1:17" s="24" customFormat="1" ht="18.75" x14ac:dyDescent="0.4">
      <c r="A13" s="16" t="s">
        <v>120</v>
      </c>
      <c r="B13"/>
      <c r="C13" s="7">
        <v>0</v>
      </c>
      <c r="D13"/>
      <c r="E13" s="7">
        <v>0</v>
      </c>
      <c r="F13"/>
      <c r="G13" s="7">
        <v>0</v>
      </c>
      <c r="H13"/>
      <c r="I13" s="7">
        <v>0</v>
      </c>
      <c r="J13" s="17"/>
      <c r="K13" s="7">
        <v>1249992</v>
      </c>
      <c r="L13" s="7"/>
      <c r="M13" s="7">
        <v>19625752926</v>
      </c>
      <c r="N13" s="7"/>
      <c r="O13" s="7">
        <v>21055657617</v>
      </c>
      <c r="P13"/>
      <c r="Q13" s="7">
        <v>-1429904691</v>
      </c>
    </row>
    <row r="14" spans="1:17" s="24" customFormat="1" ht="26.25" customHeight="1" x14ac:dyDescent="0.4">
      <c r="A14" s="16" t="s">
        <v>121</v>
      </c>
      <c r="B14"/>
      <c r="C14" s="7">
        <v>0</v>
      </c>
      <c r="D14"/>
      <c r="E14" s="7">
        <v>0</v>
      </c>
      <c r="F14"/>
      <c r="G14" s="7">
        <v>0</v>
      </c>
      <c r="H14"/>
      <c r="I14" s="7">
        <v>0</v>
      </c>
      <c r="J14" s="17"/>
      <c r="K14" s="7">
        <v>36000</v>
      </c>
      <c r="L14" s="7"/>
      <c r="M14" s="7">
        <v>28488475528</v>
      </c>
      <c r="N14" s="7"/>
      <c r="O14" s="7">
        <v>27528764099</v>
      </c>
      <c r="P14"/>
      <c r="Q14" s="7">
        <v>959711429</v>
      </c>
    </row>
    <row r="15" spans="1:17" s="24" customFormat="1" ht="18.75" x14ac:dyDescent="0.4">
      <c r="A15" s="16" t="s">
        <v>122</v>
      </c>
      <c r="B15"/>
      <c r="C15" s="7">
        <v>0</v>
      </c>
      <c r="D15"/>
      <c r="E15" s="7">
        <v>0</v>
      </c>
      <c r="F15"/>
      <c r="G15" s="7">
        <v>0</v>
      </c>
      <c r="H15"/>
      <c r="I15" s="7">
        <v>0</v>
      </c>
      <c r="J15" s="17"/>
      <c r="K15" s="7">
        <v>43499</v>
      </c>
      <c r="L15" s="7"/>
      <c r="M15" s="7">
        <v>43499000000</v>
      </c>
      <c r="N15" s="7"/>
      <c r="O15" s="7">
        <v>43333677967</v>
      </c>
      <c r="P15"/>
      <c r="Q15" s="7">
        <v>165322033</v>
      </c>
    </row>
    <row r="16" spans="1:17" s="24" customFormat="1" ht="18.75" x14ac:dyDescent="0.4">
      <c r="A16" s="16" t="s">
        <v>123</v>
      </c>
      <c r="B16"/>
      <c r="C16" s="7">
        <v>0</v>
      </c>
      <c r="D16"/>
      <c r="E16" s="7">
        <v>0</v>
      </c>
      <c r="F16"/>
      <c r="G16" s="7">
        <v>0</v>
      </c>
      <c r="H16"/>
      <c r="I16" s="7">
        <v>0</v>
      </c>
      <c r="J16" s="17"/>
      <c r="K16" s="7">
        <v>40933</v>
      </c>
      <c r="L16" s="7"/>
      <c r="M16" s="7">
        <v>40933000000</v>
      </c>
      <c r="N16" s="7"/>
      <c r="O16" s="7">
        <v>39880750814</v>
      </c>
      <c r="P16"/>
      <c r="Q16" s="7">
        <v>1052249186</v>
      </c>
    </row>
    <row r="17" spans="1:17" s="24" customFormat="1" ht="18.75" x14ac:dyDescent="0.4">
      <c r="A17" s="16" t="s">
        <v>114</v>
      </c>
      <c r="B17"/>
      <c r="C17" s="7">
        <v>0</v>
      </c>
      <c r="D17"/>
      <c r="E17" s="7">
        <v>0</v>
      </c>
      <c r="F17"/>
      <c r="G17" s="7">
        <v>0</v>
      </c>
      <c r="H17"/>
      <c r="I17" s="7">
        <v>0</v>
      </c>
      <c r="J17" s="17"/>
      <c r="K17" s="7">
        <v>5100000</v>
      </c>
      <c r="L17" s="7"/>
      <c r="M17" s="7">
        <v>16653816770</v>
      </c>
      <c r="N17" s="7"/>
      <c r="O17" s="7">
        <v>17613691340</v>
      </c>
      <c r="P17"/>
      <c r="Q17" s="7">
        <v>-959874570</v>
      </c>
    </row>
    <row r="18" spans="1:17" s="24" customFormat="1" ht="18.75" x14ac:dyDescent="0.4">
      <c r="A18" s="16" t="s">
        <v>124</v>
      </c>
      <c r="B18"/>
      <c r="C18" s="7">
        <v>0</v>
      </c>
      <c r="D18"/>
      <c r="E18" s="7">
        <v>0</v>
      </c>
      <c r="F18"/>
      <c r="G18" s="7">
        <v>0</v>
      </c>
      <c r="H18"/>
      <c r="I18" s="7">
        <v>0</v>
      </c>
      <c r="J18" s="17"/>
      <c r="K18" s="7">
        <v>2125000</v>
      </c>
      <c r="L18" s="7"/>
      <c r="M18" s="7">
        <v>29530740533</v>
      </c>
      <c r="N18" s="7"/>
      <c r="O18" s="7">
        <v>29332857345</v>
      </c>
      <c r="P18"/>
      <c r="Q18" s="7">
        <v>197883188</v>
      </c>
    </row>
    <row r="19" spans="1:17" s="24" customFormat="1" ht="18.75" x14ac:dyDescent="0.4">
      <c r="A19" s="16" t="s">
        <v>125</v>
      </c>
      <c r="B19"/>
      <c r="C19" s="7">
        <v>0</v>
      </c>
      <c r="D19"/>
      <c r="E19" s="7">
        <v>0</v>
      </c>
      <c r="F19"/>
      <c r="G19" s="7">
        <v>0</v>
      </c>
      <c r="H19"/>
      <c r="I19" s="7">
        <v>0</v>
      </c>
      <c r="J19" s="17"/>
      <c r="K19" s="7">
        <v>5000000</v>
      </c>
      <c r="L19" s="7"/>
      <c r="M19" s="7">
        <v>55148900921</v>
      </c>
      <c r="N19" s="7"/>
      <c r="O19" s="7">
        <v>54292948421</v>
      </c>
      <c r="P19"/>
      <c r="Q19" s="7">
        <v>855952500</v>
      </c>
    </row>
    <row r="20" spans="1:17" s="24" customFormat="1" ht="18.75" x14ac:dyDescent="0.4">
      <c r="A20" s="16" t="s">
        <v>126</v>
      </c>
      <c r="B20"/>
      <c r="C20" s="7">
        <v>0</v>
      </c>
      <c r="D20"/>
      <c r="E20" s="7">
        <v>0</v>
      </c>
      <c r="F20"/>
      <c r="G20" s="7">
        <v>0</v>
      </c>
      <c r="H20"/>
      <c r="I20" s="7">
        <v>0</v>
      </c>
      <c r="J20" s="17"/>
      <c r="K20" s="7">
        <v>2860000</v>
      </c>
      <c r="L20" s="7"/>
      <c r="M20" s="7">
        <v>10798214870</v>
      </c>
      <c r="N20" s="7"/>
      <c r="O20" s="7">
        <v>12384788855</v>
      </c>
      <c r="P20"/>
      <c r="Q20" s="7">
        <v>-1586573985</v>
      </c>
    </row>
    <row r="21" spans="1:17" ht="18.75" x14ac:dyDescent="0.4">
      <c r="A21" s="16" t="s">
        <v>116</v>
      </c>
      <c r="B21"/>
      <c r="C21" s="7">
        <v>0</v>
      </c>
      <c r="D21"/>
      <c r="E21" s="7">
        <v>0</v>
      </c>
      <c r="F21"/>
      <c r="G21" s="7">
        <v>0</v>
      </c>
      <c r="H21"/>
      <c r="I21" s="7">
        <v>0</v>
      </c>
      <c r="J21" s="17"/>
      <c r="K21" s="7">
        <v>3796964</v>
      </c>
      <c r="L21" s="7"/>
      <c r="M21" s="7">
        <v>24791720673</v>
      </c>
      <c r="N21" s="7"/>
      <c r="O21" s="7">
        <v>26423185805</v>
      </c>
      <c r="P21"/>
      <c r="Q21" s="7">
        <v>-1631465132</v>
      </c>
    </row>
    <row r="22" spans="1:17" ht="19.5" thickBot="1" x14ac:dyDescent="0.45">
      <c r="A22" s="18" t="s">
        <v>117</v>
      </c>
      <c r="B22"/>
      <c r="C22" s="8">
        <f>SUM(C8:C21)</f>
        <v>514036</v>
      </c>
      <c r="D22"/>
      <c r="E22" s="8">
        <f>SUM(E8:E21)</f>
        <v>12250591959</v>
      </c>
      <c r="F22"/>
      <c r="G22" s="8">
        <f>SUM(G8:G21)</f>
        <v>12779124929</v>
      </c>
      <c r="H22"/>
      <c r="I22" s="8">
        <f>SUM(I8:I21)</f>
        <v>-528532970</v>
      </c>
      <c r="J22"/>
      <c r="K22" s="8">
        <f>SUM(K8:K21)</f>
        <v>22266424</v>
      </c>
      <c r="L22" s="7"/>
      <c r="M22" s="8">
        <f>SUM(M8:M21)</f>
        <v>306766097008</v>
      </c>
      <c r="N22" s="7"/>
      <c r="O22" s="8">
        <f>SUM(O8:O21)</f>
        <v>312782405961</v>
      </c>
      <c r="P22"/>
      <c r="Q22" s="8">
        <f>SUM(Q8:Q21)</f>
        <v>-6863587035</v>
      </c>
    </row>
    <row r="23" spans="1:17" ht="18.75" thickTop="1" x14ac:dyDescent="0.4"/>
    <row r="25" spans="1:17" x14ac:dyDescent="0.4">
      <c r="Q25" s="7"/>
    </row>
    <row r="26" spans="1:17" x14ac:dyDescent="0.4">
      <c r="I26" s="7"/>
    </row>
    <row r="30" spans="1:17" x14ac:dyDescent="0.4">
      <c r="Q30" s="15"/>
    </row>
  </sheetData>
  <mergeCells count="10">
    <mergeCell ref="A2:Q2"/>
    <mergeCell ref="A3:Q3"/>
    <mergeCell ref="A4:Q4"/>
    <mergeCell ref="K7"/>
    <mergeCell ref="M7"/>
    <mergeCell ref="O7"/>
    <mergeCell ref="Q7"/>
    <mergeCell ref="K6:Q6"/>
    <mergeCell ref="A6:A7"/>
    <mergeCell ref="C6:I6"/>
  </mergeCells>
  <pageMargins left="0.7" right="0.7" top="0.75" bottom="0.75" header="0.3" footer="0.3"/>
  <pageSetup paperSize="9" scale="6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44"/>
  <sheetViews>
    <sheetView rightToLeft="1" view="pageBreakPreview" zoomScale="75" zoomScaleNormal="100" zoomScaleSheetLayoutView="75" workbookViewId="0">
      <selection activeCell="S28" sqref="S28"/>
    </sheetView>
  </sheetViews>
  <sheetFormatPr defaultRowHeight="18" x14ac:dyDescent="0.4"/>
  <cols>
    <col min="1" max="1" width="28.28515625" style="1" bestFit="1" customWidth="1"/>
    <col min="2" max="2" width="1" style="1" customWidth="1"/>
    <col min="3" max="3" width="21.140625" style="1" bestFit="1" customWidth="1"/>
    <col min="4" max="4" width="1" style="1" customWidth="1"/>
    <col min="5" max="5" width="22.5703125" style="1" bestFit="1" customWidth="1"/>
    <col min="6" max="6" width="1" style="1" customWidth="1"/>
    <col min="7" max="7" width="16.5703125" style="1" bestFit="1" customWidth="1"/>
    <col min="8" max="8" width="1" style="1" customWidth="1"/>
    <col min="9" max="9" width="13.42578125" style="1" bestFit="1" customWidth="1"/>
    <col min="10" max="10" width="1" style="1" customWidth="1"/>
    <col min="11" max="11" width="24.7109375" style="1" bestFit="1" customWidth="1"/>
    <col min="12" max="12" width="1" style="1" customWidth="1"/>
    <col min="13" max="13" width="21.28515625" style="1" bestFit="1" customWidth="1"/>
    <col min="14" max="14" width="1" style="1" customWidth="1"/>
    <col min="15" max="15" width="22.5703125" style="1" bestFit="1" customWidth="1"/>
    <col min="16" max="16" width="1" style="1" customWidth="1"/>
    <col min="17" max="17" width="16.5703125" style="1" bestFit="1" customWidth="1"/>
    <col min="18" max="18" width="1" style="1" customWidth="1"/>
    <col min="19" max="19" width="13.42578125" style="1" bestFit="1" customWidth="1"/>
    <col min="20" max="20" width="1" style="1" customWidth="1"/>
    <col min="21" max="21" width="24.7109375" style="1" bestFit="1" customWidth="1"/>
    <col min="22" max="22" width="1" style="1" customWidth="1"/>
    <col min="23" max="23" width="9.140625" style="1" customWidth="1"/>
    <col min="24" max="16384" width="9.140625" style="1"/>
  </cols>
  <sheetData>
    <row r="2" spans="1:21" ht="27.75" x14ac:dyDescent="0.4">
      <c r="A2" s="32" t="s">
        <v>0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</row>
    <row r="3" spans="1:21" ht="27.75" x14ac:dyDescent="0.4">
      <c r="A3" s="32" t="s">
        <v>74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</row>
    <row r="4" spans="1:21" ht="27.75" x14ac:dyDescent="0.4">
      <c r="A4" s="32" t="s">
        <v>2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</row>
    <row r="6" spans="1:21" ht="27.75" x14ac:dyDescent="0.4">
      <c r="A6" s="9"/>
      <c r="C6" s="31" t="s">
        <v>76</v>
      </c>
      <c r="D6" s="31"/>
      <c r="E6" s="31"/>
      <c r="F6" s="31"/>
      <c r="G6" s="31"/>
      <c r="H6" s="31"/>
      <c r="I6" s="31"/>
      <c r="J6" s="31"/>
      <c r="K6" s="31"/>
      <c r="M6" s="31" t="s">
        <v>77</v>
      </c>
      <c r="N6" s="31" t="s">
        <v>77</v>
      </c>
      <c r="O6" s="31" t="s">
        <v>77</v>
      </c>
      <c r="P6" s="31" t="s">
        <v>77</v>
      </c>
      <c r="Q6" s="31" t="s">
        <v>77</v>
      </c>
      <c r="R6" s="31" t="s">
        <v>77</v>
      </c>
      <c r="S6" s="31" t="s">
        <v>77</v>
      </c>
      <c r="T6" s="31" t="s">
        <v>77</v>
      </c>
      <c r="U6" s="31" t="s">
        <v>77</v>
      </c>
    </row>
    <row r="7" spans="1:21" ht="27.75" x14ac:dyDescent="0.4">
      <c r="A7" s="10" t="s">
        <v>3</v>
      </c>
      <c r="C7" s="9" t="s">
        <v>95</v>
      </c>
      <c r="E7" s="9" t="s">
        <v>96</v>
      </c>
      <c r="G7" s="9" t="s">
        <v>97</v>
      </c>
      <c r="I7" s="9" t="s">
        <v>42</v>
      </c>
      <c r="K7" s="9" t="s">
        <v>98</v>
      </c>
      <c r="M7" s="10" t="s">
        <v>95</v>
      </c>
      <c r="O7" s="10" t="s">
        <v>96</v>
      </c>
      <c r="Q7" s="10" t="s">
        <v>97</v>
      </c>
      <c r="S7" s="10" t="s">
        <v>42</v>
      </c>
      <c r="U7" s="33" t="s">
        <v>98</v>
      </c>
    </row>
    <row r="8" spans="1:21" ht="18.75" x14ac:dyDescent="0.45">
      <c r="A8" s="2" t="s">
        <v>20</v>
      </c>
      <c r="C8" s="7">
        <v>0</v>
      </c>
      <c r="E8" s="7">
        <v>1021442895</v>
      </c>
      <c r="F8" s="7"/>
      <c r="G8" s="7">
        <v>-902191473</v>
      </c>
      <c r="H8" s="7"/>
      <c r="I8" s="7">
        <f>C8+E8+G8</f>
        <v>119251422</v>
      </c>
      <c r="J8" s="7"/>
      <c r="K8" s="29">
        <f>I8/71081003215*100</f>
        <v>0.1677683440107029</v>
      </c>
      <c r="L8" s="7"/>
      <c r="M8" s="7">
        <v>0</v>
      </c>
      <c r="N8" s="7"/>
      <c r="O8" s="7">
        <v>18998034</v>
      </c>
      <c r="P8" s="7"/>
      <c r="Q8" s="7">
        <v>-1994311676</v>
      </c>
      <c r="R8" s="7"/>
      <c r="S8" s="7">
        <f>M8+O8+Q8</f>
        <v>-1975313642</v>
      </c>
      <c r="T8" s="3"/>
      <c r="U8" s="27">
        <v>-1.11E-2</v>
      </c>
    </row>
    <row r="9" spans="1:21" ht="18.75" x14ac:dyDescent="0.45">
      <c r="A9" s="2" t="s">
        <v>21</v>
      </c>
      <c r="C9" s="7">
        <v>0</v>
      </c>
      <c r="E9" s="7">
        <v>279495002</v>
      </c>
      <c r="F9" s="7"/>
      <c r="G9" s="7">
        <v>140699528</v>
      </c>
      <c r="H9" s="7"/>
      <c r="I9" s="7">
        <f t="shared" ref="I9:I25" si="0">C9+E9+G9</f>
        <v>420194530</v>
      </c>
      <c r="J9" s="7"/>
      <c r="K9" s="29">
        <f t="shared" ref="K9:K25" si="1">I9/71081003215*100</f>
        <v>0.59114884567544723</v>
      </c>
      <c r="L9" s="7"/>
      <c r="M9" s="7">
        <v>0</v>
      </c>
      <c r="N9" s="7"/>
      <c r="O9" s="7">
        <v>279495002</v>
      </c>
      <c r="P9" s="7"/>
      <c r="Q9" s="7">
        <v>140699528</v>
      </c>
      <c r="R9" s="7"/>
      <c r="S9" s="7">
        <f t="shared" ref="S9:S25" si="2">M9+O9+Q9</f>
        <v>420194530</v>
      </c>
      <c r="T9" s="3"/>
      <c r="U9" s="27">
        <v>3.3999999999999998E-3</v>
      </c>
    </row>
    <row r="10" spans="1:21" ht="18.75" x14ac:dyDescent="0.45">
      <c r="A10" s="2" t="s">
        <v>19</v>
      </c>
      <c r="C10" s="7">
        <v>0</v>
      </c>
      <c r="E10" s="7">
        <v>63362239611</v>
      </c>
      <c r="F10" s="7"/>
      <c r="G10" s="7">
        <v>226665684</v>
      </c>
      <c r="H10" s="7"/>
      <c r="I10" s="7">
        <f t="shared" si="0"/>
        <v>63588905295</v>
      </c>
      <c r="J10" s="7"/>
      <c r="K10" s="29">
        <f t="shared" si="1"/>
        <v>89.459774649861771</v>
      </c>
      <c r="L10" s="7"/>
      <c r="M10" s="7">
        <v>0</v>
      </c>
      <c r="N10" s="7"/>
      <c r="O10" s="7">
        <v>63369495462</v>
      </c>
      <c r="P10" s="7"/>
      <c r="Q10" s="7">
        <v>226665684</v>
      </c>
      <c r="R10" s="7"/>
      <c r="S10" s="7">
        <f t="shared" si="2"/>
        <v>63596161146</v>
      </c>
      <c r="T10" s="3"/>
      <c r="U10" s="27">
        <v>0.5141</v>
      </c>
    </row>
    <row r="11" spans="1:21" ht="18.75" x14ac:dyDescent="0.45">
      <c r="A11" s="2" t="s">
        <v>18</v>
      </c>
      <c r="C11" s="7">
        <v>0</v>
      </c>
      <c r="E11" s="7">
        <v>-98410950</v>
      </c>
      <c r="F11" s="7"/>
      <c r="G11" s="7">
        <v>0</v>
      </c>
      <c r="H11" s="7"/>
      <c r="I11" s="7">
        <f t="shared" si="0"/>
        <v>-98410950</v>
      </c>
      <c r="J11" s="7"/>
      <c r="K11" s="29">
        <f t="shared" si="1"/>
        <v>-0.13844901668359211</v>
      </c>
      <c r="L11" s="7"/>
      <c r="M11" s="7">
        <v>0</v>
      </c>
      <c r="N11" s="7"/>
      <c r="O11" s="7">
        <v>-2033826300</v>
      </c>
      <c r="P11" s="7"/>
      <c r="Q11" s="7">
        <v>0</v>
      </c>
      <c r="R11" s="7"/>
      <c r="S11" s="7">
        <f t="shared" si="2"/>
        <v>-2033826300</v>
      </c>
      <c r="T11" s="3"/>
      <c r="U11" s="27">
        <v>4.8999999999999998E-3</v>
      </c>
    </row>
    <row r="12" spans="1:21" ht="18.75" x14ac:dyDescent="0.45">
      <c r="A12" s="2" t="s">
        <v>15</v>
      </c>
      <c r="C12" s="7">
        <v>0</v>
      </c>
      <c r="E12" s="7">
        <v>0</v>
      </c>
      <c r="F12" s="7"/>
      <c r="G12" s="7">
        <v>0</v>
      </c>
      <c r="H12" s="7"/>
      <c r="I12" s="7">
        <f t="shared" si="0"/>
        <v>0</v>
      </c>
      <c r="J12" s="7"/>
      <c r="K12" s="29">
        <f t="shared" si="1"/>
        <v>0</v>
      </c>
      <c r="L12" s="7"/>
      <c r="M12" s="7">
        <v>0</v>
      </c>
      <c r="N12" s="7"/>
      <c r="O12" s="7">
        <v>0</v>
      </c>
      <c r="P12" s="7"/>
      <c r="Q12" s="7">
        <v>0</v>
      </c>
      <c r="R12" s="7"/>
      <c r="S12" s="7">
        <f t="shared" si="2"/>
        <v>0</v>
      </c>
      <c r="T12" s="3"/>
      <c r="U12" s="3" t="s">
        <v>16</v>
      </c>
    </row>
    <row r="13" spans="1:21" ht="18.75" x14ac:dyDescent="0.45">
      <c r="A13" s="2" t="s">
        <v>17</v>
      </c>
      <c r="C13" s="7">
        <v>0</v>
      </c>
      <c r="E13" s="7">
        <v>0</v>
      </c>
      <c r="F13" s="7"/>
      <c r="G13" s="7">
        <v>0</v>
      </c>
      <c r="H13" s="7"/>
      <c r="I13" s="7">
        <f t="shared" si="0"/>
        <v>0</v>
      </c>
      <c r="J13" s="7"/>
      <c r="K13" s="29">
        <f t="shared" si="1"/>
        <v>0</v>
      </c>
      <c r="L13" s="7"/>
      <c r="M13" s="7">
        <v>0</v>
      </c>
      <c r="N13" s="7"/>
      <c r="O13" s="7">
        <v>0</v>
      </c>
      <c r="P13" s="7"/>
      <c r="Q13" s="7">
        <v>0</v>
      </c>
      <c r="R13" s="7"/>
      <c r="S13" s="7">
        <f t="shared" si="2"/>
        <v>0</v>
      </c>
      <c r="T13" s="3"/>
      <c r="U13" s="3" t="s">
        <v>16</v>
      </c>
    </row>
    <row r="14" spans="1:21" ht="18.75" x14ac:dyDescent="0.45">
      <c r="A14" s="2" t="s">
        <v>119</v>
      </c>
      <c r="C14" s="7">
        <v>0</v>
      </c>
      <c r="E14" s="7">
        <v>0</v>
      </c>
      <c r="F14" s="7"/>
      <c r="G14" s="7">
        <v>0</v>
      </c>
      <c r="H14" s="7"/>
      <c r="I14" s="7">
        <f t="shared" si="0"/>
        <v>0</v>
      </c>
      <c r="J14" s="7"/>
      <c r="K14" s="29">
        <f t="shared" si="1"/>
        <v>0</v>
      </c>
      <c r="L14" s="7"/>
      <c r="M14" s="7">
        <v>0</v>
      </c>
      <c r="N14" s="7"/>
      <c r="O14" s="7">
        <v>0</v>
      </c>
      <c r="P14" s="7"/>
      <c r="Q14" s="7">
        <v>-2866233820</v>
      </c>
      <c r="R14" s="7"/>
      <c r="S14" s="7">
        <f t="shared" si="2"/>
        <v>-2866233820</v>
      </c>
      <c r="T14" s="3"/>
      <c r="U14" s="3" t="s">
        <v>16</v>
      </c>
    </row>
    <row r="15" spans="1:21" ht="18.75" x14ac:dyDescent="0.45">
      <c r="A15" s="2" t="s">
        <v>120</v>
      </c>
      <c r="C15" s="7">
        <v>0</v>
      </c>
      <c r="E15" s="7">
        <v>0</v>
      </c>
      <c r="F15" s="7"/>
      <c r="G15" s="7">
        <v>0</v>
      </c>
      <c r="H15" s="7"/>
      <c r="I15" s="7">
        <f t="shared" si="0"/>
        <v>0</v>
      </c>
      <c r="J15" s="7"/>
      <c r="K15" s="29">
        <f t="shared" si="1"/>
        <v>0</v>
      </c>
      <c r="L15" s="7"/>
      <c r="M15" s="7">
        <v>0</v>
      </c>
      <c r="N15" s="7"/>
      <c r="O15" s="7">
        <v>0</v>
      </c>
      <c r="P15" s="7"/>
      <c r="Q15" s="7">
        <v>-1429904691</v>
      </c>
      <c r="R15" s="7"/>
      <c r="S15" s="7">
        <f t="shared" si="2"/>
        <v>-1429904691</v>
      </c>
      <c r="T15" s="3"/>
      <c r="U15" s="3" t="s">
        <v>16</v>
      </c>
    </row>
    <row r="16" spans="1:21" ht="18.75" x14ac:dyDescent="0.45">
      <c r="A16" s="2" t="s">
        <v>121</v>
      </c>
      <c r="C16" s="7">
        <v>0</v>
      </c>
      <c r="E16" s="7">
        <v>0</v>
      </c>
      <c r="F16" s="7"/>
      <c r="G16" s="7">
        <v>0</v>
      </c>
      <c r="H16" s="7"/>
      <c r="I16" s="7">
        <f t="shared" si="0"/>
        <v>0</v>
      </c>
      <c r="J16" s="7"/>
      <c r="K16" s="29">
        <f t="shared" si="1"/>
        <v>0</v>
      </c>
      <c r="L16" s="7"/>
      <c r="M16" s="7">
        <v>0</v>
      </c>
      <c r="N16" s="7"/>
      <c r="O16" s="7">
        <v>0</v>
      </c>
      <c r="P16" s="7"/>
      <c r="Q16" s="7">
        <v>959711429</v>
      </c>
      <c r="R16" s="7"/>
      <c r="S16" s="7">
        <f t="shared" si="2"/>
        <v>959711429</v>
      </c>
      <c r="T16" s="3"/>
      <c r="U16" s="3" t="s">
        <v>16</v>
      </c>
    </row>
    <row r="17" spans="1:21" ht="18.75" x14ac:dyDescent="0.45">
      <c r="A17" s="2" t="s">
        <v>122</v>
      </c>
      <c r="C17" s="7">
        <v>0</v>
      </c>
      <c r="E17" s="7">
        <v>0</v>
      </c>
      <c r="F17" s="7"/>
      <c r="G17" s="7">
        <v>0</v>
      </c>
      <c r="H17" s="7"/>
      <c r="I17" s="7">
        <f t="shared" si="0"/>
        <v>0</v>
      </c>
      <c r="J17" s="7"/>
      <c r="K17" s="29">
        <f t="shared" si="1"/>
        <v>0</v>
      </c>
      <c r="L17" s="7"/>
      <c r="M17" s="7">
        <v>0</v>
      </c>
      <c r="N17" s="7"/>
      <c r="O17" s="7">
        <v>0</v>
      </c>
      <c r="P17" s="7"/>
      <c r="Q17" s="7">
        <v>165322033</v>
      </c>
      <c r="R17" s="7"/>
      <c r="S17" s="7">
        <f t="shared" si="2"/>
        <v>165322033</v>
      </c>
      <c r="T17" s="3"/>
      <c r="U17" s="3" t="s">
        <v>16</v>
      </c>
    </row>
    <row r="18" spans="1:21" ht="18.75" x14ac:dyDescent="0.45">
      <c r="A18" s="2" t="s">
        <v>123</v>
      </c>
      <c r="C18" s="7">
        <v>0</v>
      </c>
      <c r="E18" s="7">
        <v>0</v>
      </c>
      <c r="F18" s="7"/>
      <c r="G18" s="7">
        <v>0</v>
      </c>
      <c r="H18" s="7"/>
      <c r="I18" s="7">
        <f t="shared" si="0"/>
        <v>0</v>
      </c>
      <c r="J18" s="7"/>
      <c r="K18" s="29">
        <f t="shared" si="1"/>
        <v>0</v>
      </c>
      <c r="L18" s="7"/>
      <c r="M18" s="7">
        <v>0</v>
      </c>
      <c r="N18" s="7"/>
      <c r="O18" s="7">
        <v>0</v>
      </c>
      <c r="P18" s="7"/>
      <c r="Q18" s="7">
        <v>1052249186</v>
      </c>
      <c r="R18" s="7"/>
      <c r="S18" s="7">
        <f t="shared" si="2"/>
        <v>1052249186</v>
      </c>
      <c r="T18" s="3"/>
      <c r="U18" s="3" t="s">
        <v>16</v>
      </c>
    </row>
    <row r="19" spans="1:21" ht="18.75" x14ac:dyDescent="0.45">
      <c r="A19" s="2" t="s">
        <v>114</v>
      </c>
      <c r="C19" s="7">
        <v>0</v>
      </c>
      <c r="E19" s="7">
        <v>0</v>
      </c>
      <c r="F19" s="7"/>
      <c r="G19" s="7">
        <v>0</v>
      </c>
      <c r="H19" s="7"/>
      <c r="I19" s="7">
        <f t="shared" si="0"/>
        <v>0</v>
      </c>
      <c r="J19" s="7"/>
      <c r="K19" s="29">
        <f t="shared" si="1"/>
        <v>0</v>
      </c>
      <c r="L19" s="7"/>
      <c r="M19" s="22">
        <v>321300000</v>
      </c>
      <c r="N19" s="7"/>
      <c r="O19" s="7">
        <v>0</v>
      </c>
      <c r="P19" s="7"/>
      <c r="Q19" s="7">
        <v>-959874570</v>
      </c>
      <c r="R19" s="7"/>
      <c r="S19" s="7">
        <f t="shared" si="2"/>
        <v>-638574570</v>
      </c>
      <c r="T19" s="3"/>
      <c r="U19" s="3" t="s">
        <v>16</v>
      </c>
    </row>
    <row r="20" spans="1:21" ht="18.75" x14ac:dyDescent="0.45">
      <c r="A20" s="2" t="s">
        <v>124</v>
      </c>
      <c r="C20" s="7">
        <v>0</v>
      </c>
      <c r="E20" s="7">
        <v>0</v>
      </c>
      <c r="F20" s="7"/>
      <c r="G20" s="7">
        <v>0</v>
      </c>
      <c r="H20" s="7"/>
      <c r="I20" s="7">
        <f t="shared" si="0"/>
        <v>0</v>
      </c>
      <c r="J20" s="7"/>
      <c r="K20" s="29">
        <f t="shared" si="1"/>
        <v>0</v>
      </c>
      <c r="L20" s="7"/>
      <c r="M20" s="7">
        <v>0</v>
      </c>
      <c r="N20" s="7"/>
      <c r="O20" s="7">
        <v>0</v>
      </c>
      <c r="P20" s="7"/>
      <c r="Q20" s="7">
        <v>197883188</v>
      </c>
      <c r="R20" s="7"/>
      <c r="S20" s="7">
        <f t="shared" si="2"/>
        <v>197883188</v>
      </c>
      <c r="T20" s="3"/>
      <c r="U20" s="3" t="s">
        <v>16</v>
      </c>
    </row>
    <row r="21" spans="1:21" ht="18.75" x14ac:dyDescent="0.45">
      <c r="A21" s="2" t="s">
        <v>125</v>
      </c>
      <c r="C21" s="7">
        <v>0</v>
      </c>
      <c r="E21" s="7">
        <v>0</v>
      </c>
      <c r="F21" s="7"/>
      <c r="G21" s="7">
        <v>0</v>
      </c>
      <c r="H21" s="7"/>
      <c r="I21" s="7">
        <f t="shared" si="0"/>
        <v>0</v>
      </c>
      <c r="J21" s="7"/>
      <c r="K21" s="29">
        <f t="shared" si="1"/>
        <v>0</v>
      </c>
      <c r="L21" s="7"/>
      <c r="M21" s="7">
        <v>0</v>
      </c>
      <c r="N21" s="7"/>
      <c r="O21" s="7">
        <v>0</v>
      </c>
      <c r="P21" s="7"/>
      <c r="Q21" s="7">
        <v>855952500</v>
      </c>
      <c r="R21" s="7"/>
      <c r="S21" s="7">
        <f t="shared" si="2"/>
        <v>855952500</v>
      </c>
      <c r="T21" s="3"/>
      <c r="U21" s="3" t="s">
        <v>16</v>
      </c>
    </row>
    <row r="22" spans="1:21" ht="18.75" x14ac:dyDescent="0.45">
      <c r="A22" s="2" t="s">
        <v>126</v>
      </c>
      <c r="C22" s="7">
        <v>0</v>
      </c>
      <c r="E22" s="7">
        <v>0</v>
      </c>
      <c r="F22" s="7"/>
      <c r="G22" s="7">
        <v>0</v>
      </c>
      <c r="H22" s="7"/>
      <c r="I22" s="7">
        <f t="shared" si="0"/>
        <v>0</v>
      </c>
      <c r="J22" s="7"/>
      <c r="K22" s="29">
        <f t="shared" si="1"/>
        <v>0</v>
      </c>
      <c r="L22" s="7"/>
      <c r="M22" s="7">
        <v>0</v>
      </c>
      <c r="N22" s="7"/>
      <c r="O22" s="7">
        <v>0</v>
      </c>
      <c r="P22" s="7"/>
      <c r="Q22" s="7">
        <v>-1586573985</v>
      </c>
      <c r="R22" s="7"/>
      <c r="S22" s="7">
        <f t="shared" si="2"/>
        <v>-1586573985</v>
      </c>
      <c r="T22" s="3"/>
      <c r="U22" s="3" t="s">
        <v>16</v>
      </c>
    </row>
    <row r="23" spans="1:21" ht="18.75" x14ac:dyDescent="0.45">
      <c r="A23" s="2" t="s">
        <v>116</v>
      </c>
      <c r="C23" s="7">
        <v>0</v>
      </c>
      <c r="E23" s="7">
        <v>0</v>
      </c>
      <c r="F23" s="7"/>
      <c r="G23" s="7">
        <v>0</v>
      </c>
      <c r="H23" s="7"/>
      <c r="I23" s="7">
        <f t="shared" si="0"/>
        <v>0</v>
      </c>
      <c r="J23" s="7"/>
      <c r="K23" s="29">
        <f t="shared" si="1"/>
        <v>0</v>
      </c>
      <c r="L23" s="7"/>
      <c r="M23" s="22">
        <v>2468026600</v>
      </c>
      <c r="N23" s="7"/>
      <c r="O23" s="7">
        <v>0</v>
      </c>
      <c r="P23" s="7"/>
      <c r="Q23" s="7">
        <v>-1631465132</v>
      </c>
      <c r="R23" s="7"/>
      <c r="S23" s="7">
        <f t="shared" si="2"/>
        <v>836561468</v>
      </c>
      <c r="T23" s="3"/>
      <c r="U23" s="3" t="s">
        <v>16</v>
      </c>
    </row>
    <row r="24" spans="1:21" ht="18.75" x14ac:dyDescent="0.45">
      <c r="A24" s="2" t="s">
        <v>93</v>
      </c>
      <c r="C24" s="7">
        <v>0</v>
      </c>
      <c r="E24" s="7">
        <v>0</v>
      </c>
      <c r="F24" s="7"/>
      <c r="G24" s="7">
        <v>0</v>
      </c>
      <c r="H24" s="7"/>
      <c r="I24" s="7">
        <f t="shared" si="0"/>
        <v>0</v>
      </c>
      <c r="J24" s="7"/>
      <c r="K24" s="29">
        <f t="shared" si="1"/>
        <v>0</v>
      </c>
      <c r="L24" s="7"/>
      <c r="M24" s="7">
        <v>0</v>
      </c>
      <c r="N24" s="7"/>
      <c r="O24" s="7">
        <v>-240490549</v>
      </c>
      <c r="P24" s="7"/>
      <c r="Q24" s="7">
        <v>6293291</v>
      </c>
      <c r="R24" s="7"/>
      <c r="S24" s="7">
        <f t="shared" si="2"/>
        <v>-234197258</v>
      </c>
      <c r="T24" s="3"/>
      <c r="U24" s="3" t="s">
        <v>16</v>
      </c>
    </row>
    <row r="25" spans="1:21" ht="18.75" x14ac:dyDescent="0.45">
      <c r="A25" s="2" t="s">
        <v>31</v>
      </c>
      <c r="C25" s="7">
        <v>0</v>
      </c>
      <c r="E25" s="7">
        <v>0</v>
      </c>
      <c r="F25" s="7"/>
      <c r="G25" s="7">
        <v>0</v>
      </c>
      <c r="H25" s="7"/>
      <c r="I25" s="7">
        <f t="shared" si="0"/>
        <v>0</v>
      </c>
      <c r="J25" s="7"/>
      <c r="K25" s="29">
        <f t="shared" si="1"/>
        <v>0</v>
      </c>
      <c r="L25" s="7"/>
      <c r="M25" s="7">
        <v>0</v>
      </c>
      <c r="N25" s="7"/>
      <c r="O25" s="7">
        <v>411938322</v>
      </c>
      <c r="P25" s="7"/>
      <c r="Q25" s="7"/>
      <c r="R25" s="7"/>
      <c r="S25" s="7">
        <f t="shared" si="2"/>
        <v>411938322</v>
      </c>
      <c r="T25" s="3"/>
      <c r="U25" s="3" t="s">
        <v>16</v>
      </c>
    </row>
    <row r="26" spans="1:21" ht="18.75" thickBot="1" x14ac:dyDescent="0.45">
      <c r="C26" s="8">
        <f>SUM(C8:C25)</f>
        <v>0</v>
      </c>
      <c r="D26" s="3"/>
      <c r="E26" s="8">
        <f>SUM(E8:E25)</f>
        <v>64564766558</v>
      </c>
      <c r="F26" s="3"/>
      <c r="G26" s="8">
        <f>SUM(G8:G25)</f>
        <v>-534826261</v>
      </c>
      <c r="H26" s="3"/>
      <c r="I26" s="8">
        <f>SUM(I8:I25)</f>
        <v>64029940297</v>
      </c>
      <c r="J26" s="3"/>
      <c r="K26" s="26">
        <f>SUM(K8:K25)</f>
        <v>90.080242822864321</v>
      </c>
      <c r="L26" s="3"/>
      <c r="M26" s="8">
        <f>SUM(M8:M25)</f>
        <v>2789326600</v>
      </c>
      <c r="N26" s="3"/>
      <c r="O26" s="8">
        <f>SUM(O8:O25)</f>
        <v>61805609971</v>
      </c>
      <c r="P26" s="3"/>
      <c r="Q26" s="8">
        <f>SUM(Q8:Q24)</f>
        <v>-6863587035</v>
      </c>
      <c r="R26" s="3"/>
      <c r="S26" s="8">
        <f>SUM(S8:S25)</f>
        <v>57731349536</v>
      </c>
      <c r="U26" s="26">
        <f>SUM(U8:U25)</f>
        <v>0.51129999999999998</v>
      </c>
    </row>
    <row r="27" spans="1:21" ht="18.75" thickTop="1" x14ac:dyDescent="0.4">
      <c r="K27" s="25"/>
      <c r="M27" s="25"/>
      <c r="O27" s="7"/>
    </row>
    <row r="28" spans="1:21" x14ac:dyDescent="0.4">
      <c r="O28" s="7"/>
      <c r="S28" s="25"/>
    </row>
    <row r="29" spans="1:21" x14ac:dyDescent="0.4">
      <c r="A29" s="19"/>
      <c r="O29" s="7"/>
    </row>
    <row r="30" spans="1:21" x14ac:dyDescent="0.4">
      <c r="A30" s="19"/>
      <c r="O30" s="7"/>
    </row>
    <row r="31" spans="1:21" ht="18.75" x14ac:dyDescent="0.45">
      <c r="A31" s="2"/>
      <c r="O31" s="7"/>
      <c r="Q31" s="7"/>
    </row>
    <row r="32" spans="1:21" ht="18.75" x14ac:dyDescent="0.45">
      <c r="A32" s="2"/>
      <c r="O32" s="7"/>
      <c r="Q32" s="7"/>
    </row>
    <row r="33" spans="1:17" ht="18.75" x14ac:dyDescent="0.45">
      <c r="A33" s="2"/>
      <c r="O33" s="7"/>
      <c r="Q33" s="7"/>
    </row>
    <row r="34" spans="1:17" ht="18.75" x14ac:dyDescent="0.45">
      <c r="A34" s="2"/>
      <c r="O34" s="7"/>
      <c r="Q34" s="7"/>
    </row>
    <row r="35" spans="1:17" ht="18.75" x14ac:dyDescent="0.4">
      <c r="A35" s="16"/>
      <c r="Q35" s="7"/>
    </row>
    <row r="36" spans="1:17" ht="18.75" x14ac:dyDescent="0.4">
      <c r="A36" s="16"/>
      <c r="Q36" s="7"/>
    </row>
    <row r="37" spans="1:17" ht="18.75" x14ac:dyDescent="0.4">
      <c r="A37" s="16"/>
      <c r="Q37" s="7"/>
    </row>
    <row r="38" spans="1:17" ht="18.75" x14ac:dyDescent="0.4">
      <c r="A38" s="16"/>
      <c r="Q38" s="7"/>
    </row>
    <row r="39" spans="1:17" ht="18.75" x14ac:dyDescent="0.4">
      <c r="A39" s="16"/>
      <c r="Q39" s="7"/>
    </row>
    <row r="40" spans="1:17" ht="18.75" x14ac:dyDescent="0.4">
      <c r="A40" s="16"/>
      <c r="Q40" s="7"/>
    </row>
    <row r="41" spans="1:17" ht="18.75" x14ac:dyDescent="0.4">
      <c r="A41" s="16"/>
      <c r="Q41" s="7"/>
    </row>
    <row r="42" spans="1:17" ht="18.75" x14ac:dyDescent="0.4">
      <c r="A42" s="16"/>
      <c r="Q42" s="7"/>
    </row>
    <row r="43" spans="1:17" ht="18.75" x14ac:dyDescent="0.4">
      <c r="A43" s="16"/>
      <c r="Q43" s="7"/>
    </row>
    <row r="44" spans="1:17" ht="18.75" x14ac:dyDescent="0.4">
      <c r="A44" s="16"/>
      <c r="Q44" s="7"/>
    </row>
  </sheetData>
  <mergeCells count="6">
    <mergeCell ref="A2:U2"/>
    <mergeCell ref="A3:U3"/>
    <mergeCell ref="A4:U4"/>
    <mergeCell ref="U7"/>
    <mergeCell ref="M6:U6"/>
    <mergeCell ref="C6:K6"/>
  </mergeCells>
  <pageMargins left="0.7" right="0.7" top="0.75" bottom="0.75" header="0.3" footer="0.3"/>
  <pageSetup paperSize="9" scale="5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14"/>
  <sheetViews>
    <sheetView rightToLeft="1" workbookViewId="0">
      <selection activeCell="O12" sqref="K12:O15"/>
    </sheetView>
  </sheetViews>
  <sheetFormatPr defaultRowHeight="18" x14ac:dyDescent="0.4"/>
  <cols>
    <col min="1" max="1" width="24" style="1" bestFit="1" customWidth="1"/>
    <col min="2" max="2" width="1" style="1" customWidth="1"/>
    <col min="3" max="3" width="20.7109375" style="1" bestFit="1" customWidth="1"/>
    <col min="4" max="4" width="1" style="1" customWidth="1"/>
    <col min="5" max="5" width="22.5703125" style="1" bestFit="1" customWidth="1"/>
    <col min="6" max="6" width="1" style="1" customWidth="1"/>
    <col min="7" max="7" width="16.5703125" style="1" bestFit="1" customWidth="1"/>
    <col min="8" max="8" width="1" style="1" customWidth="1"/>
    <col min="9" max="9" width="11.42578125" style="1" bestFit="1" customWidth="1"/>
    <col min="10" max="10" width="1" style="1" customWidth="1"/>
    <col min="11" max="11" width="20.7109375" style="1" bestFit="1" customWidth="1"/>
    <col min="12" max="12" width="1" style="1" customWidth="1"/>
    <col min="13" max="13" width="22.5703125" style="1" bestFit="1" customWidth="1"/>
    <col min="14" max="14" width="1" style="1" customWidth="1"/>
    <col min="15" max="15" width="16.5703125" style="1" bestFit="1" customWidth="1"/>
    <col min="16" max="16" width="1" style="1" customWidth="1"/>
    <col min="17" max="17" width="11.42578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7.75" x14ac:dyDescent="0.4">
      <c r="A2" s="32" t="s">
        <v>0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</row>
    <row r="3" spans="1:17" ht="27.75" x14ac:dyDescent="0.4">
      <c r="A3" s="32" t="s">
        <v>74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</row>
    <row r="4" spans="1:17" ht="27.75" x14ac:dyDescent="0.4">
      <c r="A4" s="32" t="s">
        <v>2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</row>
    <row r="6" spans="1:17" ht="27.75" x14ac:dyDescent="0.4">
      <c r="A6" s="32" t="s">
        <v>78</v>
      </c>
      <c r="C6" s="31" t="s">
        <v>76</v>
      </c>
      <c r="D6" s="31" t="s">
        <v>76</v>
      </c>
      <c r="E6" s="31" t="s">
        <v>76</v>
      </c>
      <c r="F6" s="31" t="s">
        <v>76</v>
      </c>
      <c r="G6" s="31" t="s">
        <v>76</v>
      </c>
      <c r="H6" s="31" t="s">
        <v>76</v>
      </c>
      <c r="I6" s="31" t="s">
        <v>76</v>
      </c>
      <c r="K6" s="31" t="s">
        <v>77</v>
      </c>
      <c r="L6" s="31" t="s">
        <v>77</v>
      </c>
      <c r="M6" s="31" t="s">
        <v>77</v>
      </c>
      <c r="N6" s="31" t="s">
        <v>77</v>
      </c>
      <c r="O6" s="31" t="s">
        <v>77</v>
      </c>
      <c r="P6" s="31" t="s">
        <v>77</v>
      </c>
      <c r="Q6" s="31" t="s">
        <v>77</v>
      </c>
    </row>
    <row r="7" spans="1:17" ht="27.75" x14ac:dyDescent="0.4">
      <c r="A7" s="31" t="s">
        <v>78</v>
      </c>
      <c r="C7" s="33" t="s">
        <v>99</v>
      </c>
      <c r="E7" s="33" t="s">
        <v>96</v>
      </c>
      <c r="G7" s="33" t="s">
        <v>97</v>
      </c>
      <c r="I7" s="33" t="s">
        <v>100</v>
      </c>
      <c r="K7" s="33" t="s">
        <v>99</v>
      </c>
      <c r="M7" s="33" t="s">
        <v>96</v>
      </c>
      <c r="O7" s="33" t="s">
        <v>97</v>
      </c>
      <c r="Q7" s="33" t="s">
        <v>100</v>
      </c>
    </row>
    <row r="8" spans="1:17" ht="18.75" x14ac:dyDescent="0.45">
      <c r="A8" s="2" t="s">
        <v>93</v>
      </c>
      <c r="C8" s="7">
        <v>0</v>
      </c>
      <c r="D8" s="7"/>
      <c r="E8" s="7">
        <v>-240490548</v>
      </c>
      <c r="F8" s="7"/>
      <c r="G8" s="7">
        <v>6293291</v>
      </c>
      <c r="H8" s="7"/>
      <c r="I8" s="7">
        <v>-234197257</v>
      </c>
      <c r="J8" s="7"/>
      <c r="K8" s="7">
        <v>0</v>
      </c>
      <c r="L8" s="7"/>
      <c r="M8" s="7">
        <v>-240490548</v>
      </c>
      <c r="N8" s="7"/>
      <c r="O8" s="7">
        <v>6293291</v>
      </c>
      <c r="P8" s="7"/>
      <c r="Q8" s="7">
        <f>K8+M8+O8</f>
        <v>-234197257</v>
      </c>
    </row>
    <row r="9" spans="1:17" ht="18.75" x14ac:dyDescent="0.45">
      <c r="A9" s="2" t="s">
        <v>31</v>
      </c>
      <c r="C9" s="7">
        <v>1216543784</v>
      </c>
      <c r="D9" s="7"/>
      <c r="E9" s="7">
        <v>411938322</v>
      </c>
      <c r="F9" s="7"/>
      <c r="G9" s="7">
        <v>0</v>
      </c>
      <c r="H9" s="7"/>
      <c r="I9" s="7">
        <v>1628482106</v>
      </c>
      <c r="J9" s="7"/>
      <c r="K9" s="7">
        <v>0</v>
      </c>
      <c r="L9" s="7"/>
      <c r="M9" s="7">
        <v>411938322</v>
      </c>
      <c r="N9" s="7"/>
      <c r="O9" s="7">
        <v>0</v>
      </c>
      <c r="P9" s="7"/>
      <c r="Q9" s="7">
        <f>K9+M9+O9</f>
        <v>411938322</v>
      </c>
    </row>
    <row r="10" spans="1:17" ht="18.75" thickBot="1" x14ac:dyDescent="0.45">
      <c r="C10" s="8">
        <f>SUM(C8:C9)</f>
        <v>1216543784</v>
      </c>
      <c r="D10" s="7"/>
      <c r="E10" s="8">
        <f>SUM(E8:E9)</f>
        <v>171447774</v>
      </c>
      <c r="F10" s="7"/>
      <c r="G10" s="8">
        <f>SUM(G8:G9)</f>
        <v>6293291</v>
      </c>
      <c r="H10" s="7"/>
      <c r="I10" s="8">
        <f>SUM(I8:I9)</f>
        <v>1394284849</v>
      </c>
      <c r="J10" s="7"/>
      <c r="K10" s="8">
        <f>SUM(K8:K9)</f>
        <v>0</v>
      </c>
      <c r="L10" s="7"/>
      <c r="M10" s="8">
        <f>SUM(M8:M9)</f>
        <v>171447774</v>
      </c>
      <c r="N10" s="7"/>
      <c r="O10" s="8">
        <f>SUM(O8:O9)</f>
        <v>6293291</v>
      </c>
      <c r="P10" s="7"/>
      <c r="Q10" s="8">
        <f>SUM(Q8:Q9)</f>
        <v>177741065</v>
      </c>
    </row>
    <row r="11" spans="1:17" ht="18.75" thickTop="1" x14ac:dyDescent="0.4"/>
    <row r="13" spans="1:17" x14ac:dyDescent="0.4">
      <c r="K13" s="7"/>
      <c r="L13" s="7"/>
      <c r="M13" s="7"/>
      <c r="N13" s="7"/>
      <c r="O13" s="7"/>
    </row>
    <row r="14" spans="1:17" x14ac:dyDescent="0.4">
      <c r="K14" s="7"/>
      <c r="L14" s="7"/>
      <c r="M14" s="7"/>
      <c r="N14" s="7"/>
      <c r="O14" s="7"/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</vt:i4>
      </vt:variant>
    </vt:vector>
  </HeadingPairs>
  <TitlesOfParts>
    <vt:vector size="13" baseType="lpstr">
      <vt:lpstr>سهام</vt:lpstr>
      <vt:lpstr>اوراق مشارکت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جمع درآمدها</vt:lpstr>
      <vt:lpstr>'درآمد ناشی از فروش'!Print_Area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Parisa Gharavi</dc:creator>
  <cp:lastModifiedBy>Mahsa Behnia</cp:lastModifiedBy>
  <cp:lastPrinted>2022-12-31T10:49:29Z</cp:lastPrinted>
  <dcterms:created xsi:type="dcterms:W3CDTF">2022-12-26T09:28:07Z</dcterms:created>
  <dcterms:modified xsi:type="dcterms:W3CDTF">2022-12-31T11:45:11Z</dcterms:modified>
</cp:coreProperties>
</file>