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A23AD5E1-B590-4BD0-91A1-F57A75FAD14F}" xr6:coauthVersionLast="47" xr6:coauthVersionMax="47" xr10:uidLastSave="{00000000-0000-0000-0000-000000000000}"/>
  <bookViews>
    <workbookView xWindow="915" yWindow="630" windowWidth="27240" windowHeight="14940" activeTab="3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8" l="1"/>
  <c r="M17" i="12"/>
  <c r="Q17" i="12"/>
  <c r="O17" i="12"/>
  <c r="C12" i="16"/>
  <c r="E12" i="16"/>
  <c r="M16" i="12"/>
  <c r="G16" i="12"/>
  <c r="G17" i="12" s="1"/>
  <c r="E16" i="12"/>
  <c r="E17" i="12" s="1"/>
  <c r="O16" i="12"/>
  <c r="E21" i="2"/>
  <c r="E22" i="2" s="1"/>
  <c r="G21" i="2"/>
  <c r="G22" i="2" s="1"/>
  <c r="S21" i="2"/>
  <c r="S22" i="2" s="1"/>
  <c r="U21" i="2"/>
  <c r="U22" i="2" s="1"/>
  <c r="I20" i="15"/>
  <c r="K14" i="15" s="1"/>
  <c r="E20" i="15"/>
  <c r="G19" i="15" s="1"/>
  <c r="G14" i="15"/>
  <c r="K13" i="15"/>
  <c r="G13" i="15"/>
  <c r="K12" i="15"/>
  <c r="G12" i="15"/>
  <c r="G11" i="15"/>
  <c r="G10" i="15"/>
  <c r="G9" i="15"/>
  <c r="Q13" i="14"/>
  <c r="O13" i="14"/>
  <c r="M13" i="14"/>
  <c r="K13" i="14"/>
  <c r="I13" i="14"/>
  <c r="G13" i="14"/>
  <c r="E13" i="14"/>
  <c r="C13" i="14"/>
  <c r="U18" i="13"/>
  <c r="S18" i="13"/>
  <c r="Q18" i="13"/>
  <c r="O18" i="13"/>
  <c r="M18" i="13"/>
  <c r="K18" i="13"/>
  <c r="I18" i="13"/>
  <c r="G18" i="13"/>
  <c r="E18" i="13"/>
  <c r="C18" i="13"/>
  <c r="K17" i="12"/>
  <c r="I17" i="12"/>
  <c r="C17" i="12"/>
  <c r="Q16" i="11"/>
  <c r="O16" i="11"/>
  <c r="M16" i="11"/>
  <c r="K16" i="11"/>
  <c r="I16" i="11"/>
  <c r="G16" i="11"/>
  <c r="E16" i="11"/>
  <c r="C16" i="11"/>
  <c r="S21" i="10"/>
  <c r="Q21" i="10"/>
  <c r="O21" i="10"/>
  <c r="M21" i="10"/>
  <c r="K21" i="10"/>
  <c r="I21" i="10"/>
  <c r="S11" i="9"/>
  <c r="Q11" i="9"/>
  <c r="O11" i="9"/>
  <c r="M11" i="9"/>
  <c r="K11" i="9"/>
  <c r="I11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23" i="6"/>
  <c r="Q23" i="6"/>
  <c r="O23" i="6"/>
  <c r="M23" i="6"/>
  <c r="K23" i="6"/>
  <c r="K10" i="5"/>
  <c r="AI14" i="4"/>
  <c r="AG14" i="4"/>
  <c r="AE14" i="4"/>
  <c r="AC14" i="4"/>
  <c r="AA14" i="4"/>
  <c r="Y14" i="4"/>
  <c r="X14" i="4"/>
  <c r="V14" i="4"/>
  <c r="U14" i="4"/>
  <c r="S14" i="4"/>
  <c r="Q14" i="4"/>
  <c r="O14" i="4"/>
  <c r="Q9" i="3"/>
  <c r="M9" i="3"/>
  <c r="K9" i="3"/>
  <c r="I9" i="3"/>
  <c r="E9" i="3"/>
  <c r="C9" i="3"/>
  <c r="W22" i="2"/>
  <c r="Q22" i="2"/>
  <c r="O22" i="2"/>
  <c r="M22" i="2"/>
  <c r="L22" i="2"/>
  <c r="J22" i="2"/>
  <c r="I22" i="2"/>
  <c r="C22" i="2"/>
  <c r="G15" i="15" l="1"/>
  <c r="G20" i="15" s="1"/>
  <c r="K15" i="15"/>
  <c r="G16" i="15"/>
  <c r="K16" i="15"/>
  <c r="G17" i="15"/>
  <c r="K9" i="15"/>
  <c r="K17" i="15"/>
  <c r="G18" i="15"/>
  <c r="K10" i="15"/>
  <c r="K18" i="15"/>
  <c r="K11" i="15"/>
  <c r="K19" i="15"/>
  <c r="K20" i="15" l="1"/>
</calcChain>
</file>

<file path=xl/sharedStrings.xml><?xml version="1.0" encoding="utf-8"?>
<sst xmlns="http://schemas.openxmlformats.org/spreadsheetml/2006/main" count="486" uniqueCount="207">
  <si>
    <t>‫صندوق سرمایه گذاری کیمیا زرین کاردان</t>
  </si>
  <si>
    <t>‫صورت وضعیت پورتفوی</t>
  </si>
  <si>
    <t>‫برای ماه منتهی به 1401/05/31</t>
  </si>
  <si>
    <t>‫1- سرمایه گذاری ها</t>
  </si>
  <si>
    <t>‫1-1- سرمایه گذاری در سهام و حق تقدم سهام</t>
  </si>
  <si>
    <t>‫1401/04/31</t>
  </si>
  <si>
    <t>‫تغییرات طی دوره</t>
  </si>
  <si>
    <t>‫1401/05/31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</si>
  <si>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</si>
  <si>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</si>
  <si>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</si>
  <si>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</si>
  <si>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</si>
  <si>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</si>
  <si>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</si>
  <si>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</si>
  <si>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</si>
  <si>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</si>
  <si>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‫احیاء سپاهان</t>
  </si>
  <si>
    <t>‫اقتصاد نوين</t>
  </si>
  <si>
    <t>‫بيمه اتكايي آواي پارس70%تاديه</t>
  </si>
  <si>
    <t>‫بيمه اتكايي تهران رواك50%تاديه</t>
  </si>
  <si>
    <t>‫سرمايه گذاري غدير</t>
  </si>
  <si>
    <t>‫سرمايه گذاري پارس آريان</t>
  </si>
  <si>
    <t>‫فولاد مباركه</t>
  </si>
  <si>
    <t>‫كوير تاير</t>
  </si>
  <si>
    <t>‫نفت اصفهان</t>
  </si>
  <si>
    <t>‫نفت تبريز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</si>
  <si>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</si>
  <si>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</si>
  <si>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</si>
  <si>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</si>
  <si>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</si>
  <si>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</si>
  <si>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</si>
  <si>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</si>
  <si>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</si>
  <si>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</si>
  <si>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</si>
  <si>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</si>
  <si>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</si>
  <si>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</si>
  <si>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</si>
  <si>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</si>
  <si>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</si>
  <si>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</si>
  <si>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</si>
  <si>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</si>
  <si>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</si>
  <si>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</si>
  <si>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‫اسنادخزانه-م11بودجه99-020906</t>
  </si>
  <si>
    <t>‫خیر</t>
  </si>
  <si>
    <t>‫1399/09/06</t>
  </si>
  <si>
    <t>‫1402/09/06</t>
  </si>
  <si>
    <t>‫0</t>
  </si>
  <si>
    <t>‫اسنادخزانه-م16بودجه98-010503</t>
  </si>
  <si>
    <t>‫1398/05/03</t>
  </si>
  <si>
    <t>‫1401/05/03</t>
  </si>
  <si>
    <t>‫اسنادخزانه-م18بودجه98-010614</t>
  </si>
  <si>
    <t>‫1398/08/14</t>
  </si>
  <si>
    <t>‫1401/06/14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</si>
  <si>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</si>
  <si>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</si>
  <si>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</si>
  <si>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</si>
  <si>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</si>
  <si>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</si>
  <si>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</si>
  <si>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</si>
  <si>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</si>
  <si>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</si>
  <si>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</si>
  <si>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</si>
  <si>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</si>
  <si>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</si>
  <si>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</si>
  <si>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</si>
  <si>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</si>
  <si>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</si>
  <si>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</si>
  <si>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</si>
  <si>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</si>
  <si>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</si>
  <si>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</si>
  <si>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</si>
  <si>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</si>
  <si>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</si>
  <si>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‫205-283-6667725-2</t>
  </si>
  <si>
    <t>‫1400/10/20</t>
  </si>
  <si>
    <t>‫21</t>
  </si>
  <si>
    <t>‫سپرده بانکی نزد بانک تجارت</t>
  </si>
  <si>
    <t>‫279928865</t>
  </si>
  <si>
    <t>‫1400/11/03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</si>
  <si>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</si>
  <si>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</si>
  <si>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</si>
  <si>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</si>
  <si>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</si>
  <si>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</si>
  <si>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</si>
  <si>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</si>
  <si>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</si>
  <si>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</si>
  <si>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</si>
  <si>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‫سپرده بانکی نزد بانک موسسه اعتباری ملل</t>
  </si>
  <si>
    <t>‫0515-10-277-000000223</t>
  </si>
  <si>
    <t>‫1401/04/02</t>
  </si>
  <si>
    <t>‫0515-60-332-000000204</t>
  </si>
  <si>
    <t>‫23</t>
  </si>
  <si>
    <t>‫سپرده بانکی نزد بانک پاسارگاد</t>
  </si>
  <si>
    <t>‫279-8100-15168673-1</t>
  </si>
  <si>
    <t>‫1400/11/24</t>
  </si>
  <si>
    <t>‫279-9012-15168673-1</t>
  </si>
  <si>
    <t>‫22</t>
  </si>
  <si>
    <t>‫0515-60-332-000000265</t>
  </si>
  <si>
    <t>‫1401/05/10</t>
  </si>
  <si>
    <t>‫0515-60-332-000000291</t>
  </si>
  <si>
    <t>‫1401/05/26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</si>
  <si>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</si>
  <si>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</si>
  <si>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</si>
  <si>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</si>
  <si>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</si>
  <si>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</si>
  <si>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</si>
  <si>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</si>
  <si>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</si>
  <si>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</si>
  <si>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</si>
  <si>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</si>
  <si>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</si>
  <si>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</si>
  <si>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</si>
  <si>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</si>
  <si>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</si>
  <si>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</si>
  <si>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</si>
  <si>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</si>
  <si>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</si>
  <si>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</si>
  <si>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</si>
  <si>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</si>
  <si>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</si>
  <si>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</si>
  <si>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</si>
  <si>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</si>
  <si>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</si>
  <si>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</si>
  <si>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</si>
  <si>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‫1401/08/08</t>
  </si>
  <si>
    <t>‫بلند مدت-000000204-332-60-0515-موسسه اعتباري ملل</t>
  </si>
  <si>
    <t>‫1401/05/02</t>
  </si>
  <si>
    <t>‫1402/04/02</t>
  </si>
  <si>
    <t>‫بلند مدت-000000265-332-60-0515-موسسه اعتباري ملل</t>
  </si>
  <si>
    <t>‫1402/05/10</t>
  </si>
  <si>
    <t>‫بلند مدت-000000291-332-60-0515-موسسه اعتباري ملل</t>
  </si>
  <si>
    <t>‫1402/05/26</t>
  </si>
  <si>
    <t>‫بلند مدت-1-15168673-9012-279-پاسارگاد</t>
  </si>
  <si>
    <t>‫1401/05/24</t>
  </si>
  <si>
    <t>‫1402/11/24</t>
  </si>
  <si>
    <t>‫بلند مدت-1-6667725-283-205-اقتصاد نوين</t>
  </si>
  <si>
    <t>‫1401/05/28</t>
  </si>
  <si>
    <t>‫1401/12/28</t>
  </si>
  <si>
    <t>‫بلند مدت-2-6667725-283-205-اقتصاد نوين</t>
  </si>
  <si>
    <t>‫1401/05/20</t>
  </si>
  <si>
    <t>‫1402/10/20</t>
  </si>
  <si>
    <t>‫كوتاه مدت-1-1627461-810-829-سامان</t>
  </si>
  <si>
    <t>‫1401/05/01</t>
  </si>
  <si>
    <t>‫-</t>
  </si>
  <si>
    <t>‫كوتاه مدت-1-1627461-810-849-سامان</t>
  </si>
  <si>
    <t>‫1401/05/23</t>
  </si>
  <si>
    <t>‫كوتاه مدت-1-6667725-850-205-اقتصاد نوين</t>
  </si>
  <si>
    <t>‫1401/05/27</t>
  </si>
  <si>
    <t>‫كوتاه مدت-279928865-تجارت</t>
  </si>
  <si>
    <t>‫1401/05/30</t>
  </si>
  <si>
    <t>‫كوتاه مدت-98031693-تجارت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</si>
  <si>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</si>
  <si>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</si>
  <si>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</si>
  <si>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</si>
  <si>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</si>
  <si>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</si>
  <si>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</si>
  <si>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</si>
  <si>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</si>
  <si>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</si>
  <si>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</si>
  <si>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</si>
  <si>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</si>
  <si>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‫پارس آريان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</si>
  <si>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</si>
  <si>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</si>
  <si>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</si>
  <si>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</si>
  <si>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</si>
  <si>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</si>
  <si>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</si>
  <si>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</si>
  <si>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موسسه اعتباری ملل</t>
  </si>
  <si>
    <t>‫سپرده بانکی بلند مدت - پاسارگاد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</si>
  <si>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</si>
  <si>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</si>
  <si>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</si>
  <si>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</si>
  <si>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</si>
  <si>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 xml:space="preserve">تعدیل تنزیل سود سهام </t>
  </si>
  <si>
    <t>تعدیل تنزیل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</si>
</sst>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6" x14ac:knownFonts="1">
    <font>
      <sz val="11"/>
      <color indexed="8"/>
      <name val="Calibri"/>
      <family val="2"/>
      <scheme val="minor"/>
    </font>
    <font>
      <b/>
      <u/>
      <sz val="18"/>
      <name val="B Mitra"/>
      <charset val="178"/>
    </font>
    <font>
      <sz val="11"/>
      <color indexed="8"/>
      <name val="B Mitra"/>
      <charset val="178"/>
    </font>
    <font>
      <b/>
      <u/>
      <sz val="16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37" fontId="5" fillId="0" borderId="6" xfId="0" applyNumberFormat="1" applyFont="1" applyBorder="1" applyAlignment="1">
      <alignment horizontal="center" vertical="center"/>
    </xf>
    <xf numFmtId="0" fontId="2" fillId="0" borderId="6" xfId="0" applyFont="1" applyBorder="1"/>
    <xf numFmtId="164" fontId="5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/>
    <xf numFmtId="10" fontId="5" fillId="0" borderId="6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 applyAlignment="1"/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5" xfId="0" applyNumberFormat="1" applyFont="1" applyBorder="1" applyAlignment="1">
      <alignment horizontal="center" vertical="center"/>
    </xf>
    <xf numFmtId="0" fontId="2" fillId="2" borderId="7" xfId="0" applyNumberFormat="1" applyFont="1" applyFill="1" applyBorder="1"/>
    <xf numFmtId="0" fontId="2" fillId="2" borderId="8" xfId="0" applyNumberFormat="1" applyFont="1" applyFill="1" applyBorder="1"/>
    <xf numFmtId="164" fontId="5" fillId="0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15</xdr:row>
      <xdr:rowOff>147637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0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>
      <selection activeCell="B28" sqref="B28"/>
    </sheetView>
  </sheetViews>
  <sheetFormatPr defaultRowHeight="17.25" x14ac:dyDescent="0.4"/>
  <cols>
    <col min="1" max="16384" width="9.140625" style="1"/>
  </cols>
  <sheetData>
    <row r="22" spans="1:10" ht="39.950000000000003" customHeight="1" x14ac:dyDescent="0.4">
      <c r="A22" s="25" t="s">
        <v>0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39.950000000000003" customHeight="1" x14ac:dyDescent="0.4">
      <c r="A23" s="25" t="s">
        <v>1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39.950000000000003" customHeight="1" x14ac:dyDescent="0.4">
      <c r="A24" s="25" t="s">
        <v>2</v>
      </c>
      <c r="B24" s="26"/>
      <c r="C24" s="26"/>
      <c r="D24" s="26"/>
      <c r="E24" s="26"/>
      <c r="F24" s="26"/>
      <c r="G24" s="26"/>
      <c r="H24" s="26"/>
      <c r="I24" s="26"/>
      <c r="J24" s="2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2"/>
  <sheetViews>
    <sheetView rightToLeft="1" topLeftCell="A4" workbookViewId="0">
      <selection activeCell="S9" sqref="S9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">
      <c r="A2" s="27" t="s">
        <v>121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18.75" x14ac:dyDescent="0.4">
      <c r="A5" s="28" t="s">
        <v>145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18.75" x14ac:dyDescent="0.4">
      <c r="I7" s="29" t="s">
        <v>137</v>
      </c>
      <c r="J7" s="30"/>
      <c r="K7" s="30"/>
      <c r="L7" s="30"/>
      <c r="M7" s="30"/>
      <c r="O7" s="29" t="s">
        <v>7</v>
      </c>
      <c r="P7" s="30"/>
      <c r="Q7" s="30"/>
      <c r="R7" s="30"/>
      <c r="S7" s="30"/>
    </row>
    <row r="8" spans="1:19" ht="37.5" x14ac:dyDescent="0.4">
      <c r="A8" s="14" t="s">
        <v>123</v>
      </c>
      <c r="C8" s="11" t="s">
        <v>146</v>
      </c>
      <c r="E8" s="11" t="s">
        <v>41</v>
      </c>
      <c r="G8" s="11" t="s">
        <v>75</v>
      </c>
      <c r="I8" s="11" t="s">
        <v>147</v>
      </c>
      <c r="K8" s="11" t="s">
        <v>142</v>
      </c>
      <c r="M8" s="11" t="s">
        <v>148</v>
      </c>
      <c r="O8" s="11" t="s">
        <v>147</v>
      </c>
      <c r="Q8" s="11" t="s">
        <v>142</v>
      </c>
      <c r="S8" s="11" t="s">
        <v>148</v>
      </c>
    </row>
    <row r="9" spans="1:19" ht="18" x14ac:dyDescent="0.4">
      <c r="A9" s="12" t="s">
        <v>44</v>
      </c>
      <c r="C9" s="5" t="s">
        <v>149</v>
      </c>
      <c r="E9" s="5" t="s">
        <v>48</v>
      </c>
      <c r="G9" s="5" t="s">
        <v>49</v>
      </c>
      <c r="I9" s="15">
        <v>1248862183</v>
      </c>
      <c r="J9" s="16"/>
      <c r="K9" s="15">
        <v>0</v>
      </c>
      <c r="L9" s="16"/>
      <c r="M9" s="15">
        <v>1248862183</v>
      </c>
      <c r="N9" s="16"/>
      <c r="O9" s="15">
        <v>1248862183</v>
      </c>
      <c r="P9" s="16"/>
      <c r="Q9" s="15">
        <v>0</v>
      </c>
      <c r="R9" s="16"/>
      <c r="S9" s="15">
        <v>1248862183</v>
      </c>
    </row>
    <row r="10" spans="1:19" ht="36" x14ac:dyDescent="0.4">
      <c r="A10" s="12" t="s">
        <v>150</v>
      </c>
      <c r="C10" s="5" t="s">
        <v>151</v>
      </c>
      <c r="E10" s="5" t="s">
        <v>152</v>
      </c>
      <c r="G10" s="5" t="s">
        <v>108</v>
      </c>
      <c r="I10" s="15">
        <v>4785890391</v>
      </c>
      <c r="J10" s="16"/>
      <c r="K10" s="15">
        <v>-29844668</v>
      </c>
      <c r="L10" s="16"/>
      <c r="M10" s="15">
        <v>4756045723</v>
      </c>
      <c r="N10" s="16"/>
      <c r="O10" s="15">
        <v>4785890391</v>
      </c>
      <c r="P10" s="16"/>
      <c r="Q10" s="15">
        <v>0</v>
      </c>
      <c r="R10" s="16"/>
      <c r="S10" s="15">
        <v>4785890391</v>
      </c>
    </row>
    <row r="11" spans="1:19" ht="36" x14ac:dyDescent="0.4">
      <c r="A11" s="12" t="s">
        <v>153</v>
      </c>
      <c r="C11" s="5" t="s">
        <v>115</v>
      </c>
      <c r="E11" s="5" t="s">
        <v>154</v>
      </c>
      <c r="G11" s="5" t="s">
        <v>108</v>
      </c>
      <c r="I11" s="15">
        <v>2356712314</v>
      </c>
      <c r="J11" s="16"/>
      <c r="K11" s="15">
        <v>-17280600</v>
      </c>
      <c r="L11" s="16"/>
      <c r="M11" s="15">
        <v>2339431714</v>
      </c>
      <c r="N11" s="16"/>
      <c r="O11" s="15">
        <v>2356712314</v>
      </c>
      <c r="P11" s="16"/>
      <c r="Q11" s="15">
        <v>-14850516</v>
      </c>
      <c r="R11" s="16"/>
      <c r="S11" s="15">
        <v>2341861798</v>
      </c>
    </row>
    <row r="12" spans="1:19" ht="36" x14ac:dyDescent="0.4">
      <c r="A12" s="12" t="s">
        <v>155</v>
      </c>
      <c r="C12" s="5" t="s">
        <v>117</v>
      </c>
      <c r="E12" s="5" t="s">
        <v>156</v>
      </c>
      <c r="G12" s="5" t="s">
        <v>108</v>
      </c>
      <c r="I12" s="15">
        <v>207945204</v>
      </c>
      <c r="J12" s="16"/>
      <c r="K12" s="15">
        <v>-3406883</v>
      </c>
      <c r="L12" s="16"/>
      <c r="M12" s="15">
        <v>204538321</v>
      </c>
      <c r="N12" s="16"/>
      <c r="O12" s="15">
        <v>207945204</v>
      </c>
      <c r="P12" s="16"/>
      <c r="Q12" s="15">
        <v>-3406883</v>
      </c>
      <c r="R12" s="16"/>
      <c r="S12" s="15">
        <v>204538321</v>
      </c>
    </row>
    <row r="13" spans="1:19" ht="36" x14ac:dyDescent="0.4">
      <c r="A13" s="12" t="s">
        <v>157</v>
      </c>
      <c r="C13" s="5" t="s">
        <v>158</v>
      </c>
      <c r="E13" s="5" t="s">
        <v>159</v>
      </c>
      <c r="G13" s="5" t="s">
        <v>113</v>
      </c>
      <c r="I13" s="15">
        <v>1868493132</v>
      </c>
      <c r="J13" s="16"/>
      <c r="K13" s="15">
        <v>-8719082</v>
      </c>
      <c r="L13" s="16"/>
      <c r="M13" s="15">
        <v>1859774050</v>
      </c>
      <c r="N13" s="16"/>
      <c r="O13" s="15">
        <v>1868493132</v>
      </c>
      <c r="P13" s="16"/>
      <c r="Q13" s="15">
        <v>0</v>
      </c>
      <c r="R13" s="16"/>
      <c r="S13" s="15">
        <v>1868493132</v>
      </c>
    </row>
    <row r="14" spans="1:19" ht="36" x14ac:dyDescent="0.4">
      <c r="A14" s="12" t="s">
        <v>160</v>
      </c>
      <c r="C14" s="5" t="s">
        <v>161</v>
      </c>
      <c r="E14" s="5" t="s">
        <v>162</v>
      </c>
      <c r="G14" s="5" t="s">
        <v>86</v>
      </c>
      <c r="I14" s="15">
        <v>679452048</v>
      </c>
      <c r="J14" s="16"/>
      <c r="K14" s="15">
        <v>-2255489</v>
      </c>
      <c r="L14" s="16"/>
      <c r="M14" s="15">
        <v>677196559</v>
      </c>
      <c r="N14" s="16"/>
      <c r="O14" s="15">
        <v>679452048</v>
      </c>
      <c r="P14" s="16"/>
      <c r="Q14" s="15">
        <v>0</v>
      </c>
      <c r="R14" s="16"/>
      <c r="S14" s="15">
        <v>679452048</v>
      </c>
    </row>
    <row r="15" spans="1:19" ht="36" x14ac:dyDescent="0.4">
      <c r="A15" s="12" t="s">
        <v>163</v>
      </c>
      <c r="C15" s="5" t="s">
        <v>164</v>
      </c>
      <c r="E15" s="5" t="s">
        <v>165</v>
      </c>
      <c r="G15" s="5" t="s">
        <v>89</v>
      </c>
      <c r="I15" s="15">
        <v>963123283</v>
      </c>
      <c r="J15" s="16"/>
      <c r="K15" s="15">
        <v>-4163240</v>
      </c>
      <c r="L15" s="16"/>
      <c r="M15" s="15">
        <v>958960043</v>
      </c>
      <c r="N15" s="16"/>
      <c r="O15" s="15">
        <v>963123283</v>
      </c>
      <c r="P15" s="16"/>
      <c r="Q15" s="15">
        <v>0</v>
      </c>
      <c r="R15" s="16"/>
      <c r="S15" s="15">
        <v>963123283</v>
      </c>
    </row>
    <row r="16" spans="1:19" ht="36" x14ac:dyDescent="0.4">
      <c r="A16" s="12" t="s">
        <v>166</v>
      </c>
      <c r="C16" s="5" t="s">
        <v>167</v>
      </c>
      <c r="E16" s="5" t="s">
        <v>168</v>
      </c>
      <c r="G16" s="5" t="s">
        <v>101</v>
      </c>
      <c r="I16" s="15">
        <v>1053</v>
      </c>
      <c r="J16" s="16"/>
      <c r="K16" s="15">
        <v>-3</v>
      </c>
      <c r="L16" s="16"/>
      <c r="M16" s="15">
        <v>1050</v>
      </c>
      <c r="N16" s="16"/>
      <c r="O16" s="15">
        <v>1053</v>
      </c>
      <c r="P16" s="16"/>
      <c r="Q16" s="15">
        <v>0</v>
      </c>
      <c r="R16" s="16"/>
      <c r="S16" s="15">
        <v>1053</v>
      </c>
    </row>
    <row r="17" spans="1:19" ht="36" x14ac:dyDescent="0.4">
      <c r="A17" s="12" t="s">
        <v>169</v>
      </c>
      <c r="C17" s="5" t="s">
        <v>170</v>
      </c>
      <c r="E17" s="5" t="s">
        <v>168</v>
      </c>
      <c r="G17" s="5" t="s">
        <v>54</v>
      </c>
      <c r="I17" s="15">
        <v>10823</v>
      </c>
      <c r="J17" s="16"/>
      <c r="K17" s="15">
        <v>0</v>
      </c>
      <c r="L17" s="16"/>
      <c r="M17" s="15">
        <v>10823</v>
      </c>
      <c r="N17" s="16"/>
      <c r="O17" s="15">
        <v>10823</v>
      </c>
      <c r="P17" s="16"/>
      <c r="Q17" s="15">
        <v>0</v>
      </c>
      <c r="R17" s="16"/>
      <c r="S17" s="15">
        <v>10823</v>
      </c>
    </row>
    <row r="18" spans="1:19" ht="36" x14ac:dyDescent="0.4">
      <c r="A18" s="12" t="s">
        <v>171</v>
      </c>
      <c r="C18" s="5" t="s">
        <v>172</v>
      </c>
      <c r="E18" s="5" t="s">
        <v>168</v>
      </c>
      <c r="G18" s="5" t="s">
        <v>83</v>
      </c>
      <c r="I18" s="15">
        <v>-1147005</v>
      </c>
      <c r="J18" s="16"/>
      <c r="K18" s="15">
        <v>-20184</v>
      </c>
      <c r="L18" s="16"/>
      <c r="M18" s="15">
        <v>-1167189</v>
      </c>
      <c r="N18" s="16"/>
      <c r="O18" s="15">
        <v>-1147005</v>
      </c>
      <c r="P18" s="16"/>
      <c r="Q18" s="15">
        <v>0</v>
      </c>
      <c r="R18" s="16"/>
      <c r="S18" s="15">
        <v>-1147005</v>
      </c>
    </row>
    <row r="19" spans="1:19" ht="36" x14ac:dyDescent="0.4">
      <c r="A19" s="12" t="s">
        <v>173</v>
      </c>
      <c r="C19" s="5" t="s">
        <v>174</v>
      </c>
      <c r="E19" s="5" t="s">
        <v>168</v>
      </c>
      <c r="G19" s="5" t="s">
        <v>54</v>
      </c>
      <c r="I19" s="15">
        <v>1114173</v>
      </c>
      <c r="J19" s="16"/>
      <c r="K19" s="15">
        <v>0</v>
      </c>
      <c r="L19" s="16"/>
      <c r="M19" s="15">
        <v>1114173</v>
      </c>
      <c r="N19" s="16"/>
      <c r="O19" s="15">
        <v>1114173</v>
      </c>
      <c r="P19" s="16"/>
      <c r="Q19" s="15">
        <v>0</v>
      </c>
      <c r="R19" s="16"/>
      <c r="S19" s="15">
        <v>1114173</v>
      </c>
    </row>
    <row r="20" spans="1:19" ht="18" x14ac:dyDescent="0.4">
      <c r="A20" s="12" t="s">
        <v>175</v>
      </c>
      <c r="C20" s="5" t="s">
        <v>167</v>
      </c>
      <c r="E20" s="5" t="s">
        <v>168</v>
      </c>
      <c r="G20" s="5" t="s">
        <v>83</v>
      </c>
      <c r="I20" s="15">
        <v>1506836</v>
      </c>
      <c r="J20" s="16"/>
      <c r="K20" s="15">
        <v>-4393</v>
      </c>
      <c r="L20" s="16"/>
      <c r="M20" s="15">
        <v>1502443</v>
      </c>
      <c r="N20" s="16"/>
      <c r="O20" s="15">
        <v>1506836</v>
      </c>
      <c r="P20" s="16"/>
      <c r="Q20" s="15">
        <v>0</v>
      </c>
      <c r="R20" s="16"/>
      <c r="S20" s="15">
        <v>1506836</v>
      </c>
    </row>
    <row r="21" spans="1:19" ht="18" x14ac:dyDescent="0.4">
      <c r="A21" s="7" t="s">
        <v>28</v>
      </c>
      <c r="I21" s="17">
        <f>SUM(I9:$I$20)</f>
        <v>12111964435</v>
      </c>
      <c r="J21" s="16"/>
      <c r="K21" s="17">
        <f>SUM(K9:$K$20)</f>
        <v>-65694542</v>
      </c>
      <c r="L21" s="16"/>
      <c r="M21" s="17">
        <f>SUM(M9:$M$20)</f>
        <v>12046269893</v>
      </c>
      <c r="N21" s="16"/>
      <c r="O21" s="17">
        <f>SUM(O9:$O$20)</f>
        <v>12111964435</v>
      </c>
      <c r="P21" s="16"/>
      <c r="Q21" s="17">
        <f>SUM(Q9:$Q$20)</f>
        <v>-18257399</v>
      </c>
      <c r="R21" s="16"/>
      <c r="S21" s="17">
        <f>SUM(S9:$S$20)</f>
        <v>12093707036</v>
      </c>
    </row>
    <row r="22" spans="1:19" ht="18" x14ac:dyDescent="0.4">
      <c r="I22" s="9"/>
      <c r="K22" s="9"/>
      <c r="M22" s="9"/>
      <c r="O22" s="9"/>
      <c r="Q22" s="9"/>
      <c r="S22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topLeftCell="A2" workbookViewId="0">
      <selection activeCell="A10" sqref="A10:XFD15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8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20.100000000000001" customHeight="1" x14ac:dyDescent="0.4">
      <c r="A2" s="27" t="s">
        <v>121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8" ht="18.75" x14ac:dyDescent="0.4">
      <c r="A5" s="28" t="s">
        <v>176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8" ht="18.75" x14ac:dyDescent="0.4">
      <c r="C7" s="29" t="s">
        <v>137</v>
      </c>
      <c r="D7" s="30"/>
      <c r="E7" s="30"/>
      <c r="F7" s="30"/>
      <c r="G7" s="30"/>
      <c r="H7" s="30"/>
      <c r="I7" s="30"/>
      <c r="K7" s="29" t="s">
        <v>7</v>
      </c>
      <c r="L7" s="30"/>
      <c r="M7" s="30"/>
      <c r="N7" s="30"/>
      <c r="O7" s="30"/>
      <c r="P7" s="30"/>
      <c r="Q7" s="30"/>
    </row>
    <row r="8" spans="1:18" ht="37.5" x14ac:dyDescent="0.4">
      <c r="A8" s="14" t="s">
        <v>123</v>
      </c>
      <c r="C8" s="11" t="s">
        <v>9</v>
      </c>
      <c r="E8" s="11" t="s">
        <v>11</v>
      </c>
      <c r="G8" s="11" t="s">
        <v>177</v>
      </c>
      <c r="I8" s="11" t="s">
        <v>178</v>
      </c>
      <c r="K8" s="11" t="s">
        <v>9</v>
      </c>
      <c r="M8" s="11" t="s">
        <v>11</v>
      </c>
      <c r="O8" s="11" t="s">
        <v>177</v>
      </c>
      <c r="Q8" s="11" t="s">
        <v>178</v>
      </c>
    </row>
    <row r="9" spans="1:18" ht="36" x14ac:dyDescent="0.4">
      <c r="A9" s="12" t="s">
        <v>55</v>
      </c>
      <c r="C9" s="15">
        <v>43499</v>
      </c>
      <c r="D9" s="16"/>
      <c r="E9" s="15">
        <v>43499000000</v>
      </c>
      <c r="F9" s="16"/>
      <c r="G9" s="15">
        <v>43333677967</v>
      </c>
      <c r="H9" s="16"/>
      <c r="I9" s="15">
        <v>165322033</v>
      </c>
      <c r="J9" s="16"/>
      <c r="K9" s="15">
        <v>43499</v>
      </c>
      <c r="L9" s="16"/>
      <c r="M9" s="15">
        <v>43499000000</v>
      </c>
      <c r="N9" s="16"/>
      <c r="O9" s="15">
        <v>43333677967</v>
      </c>
      <c r="P9" s="16"/>
      <c r="Q9" s="15">
        <v>165322033</v>
      </c>
      <c r="R9" s="16"/>
    </row>
    <row r="10" spans="1:18" ht="22.5" customHeight="1" x14ac:dyDescent="0.4">
      <c r="A10" s="12" t="s">
        <v>18</v>
      </c>
      <c r="C10" s="15">
        <v>1249992</v>
      </c>
      <c r="D10" s="16"/>
      <c r="E10" s="15">
        <v>19625752926</v>
      </c>
      <c r="F10" s="16"/>
      <c r="G10" s="15">
        <v>21055657617</v>
      </c>
      <c r="H10" s="16"/>
      <c r="I10" s="15">
        <v>-1429904691</v>
      </c>
      <c r="J10" s="16"/>
      <c r="K10" s="15">
        <v>1249992</v>
      </c>
      <c r="L10" s="16"/>
      <c r="M10" s="15">
        <v>19625752926</v>
      </c>
      <c r="N10" s="16"/>
      <c r="O10" s="15">
        <v>21055657617</v>
      </c>
      <c r="P10" s="16"/>
      <c r="Q10" s="15">
        <v>-1429904691</v>
      </c>
      <c r="R10" s="16"/>
    </row>
    <row r="11" spans="1:18" ht="22.5" customHeight="1" x14ac:dyDescent="0.4">
      <c r="A11" s="12" t="s">
        <v>19</v>
      </c>
      <c r="C11" s="15">
        <v>5100000</v>
      </c>
      <c r="D11" s="16"/>
      <c r="E11" s="15">
        <v>16653816770</v>
      </c>
      <c r="F11" s="16"/>
      <c r="G11" s="15">
        <v>17613691340</v>
      </c>
      <c r="H11" s="16"/>
      <c r="I11" s="15">
        <v>-959874570</v>
      </c>
      <c r="J11" s="16"/>
      <c r="K11" s="15">
        <v>5100000</v>
      </c>
      <c r="L11" s="16"/>
      <c r="M11" s="15">
        <v>16653816770</v>
      </c>
      <c r="N11" s="16"/>
      <c r="O11" s="15">
        <v>17613691340</v>
      </c>
      <c r="P11" s="16"/>
      <c r="Q11" s="15">
        <v>-959874570</v>
      </c>
      <c r="R11" s="16"/>
    </row>
    <row r="12" spans="1:18" ht="22.5" customHeight="1" x14ac:dyDescent="0.4">
      <c r="A12" s="12" t="s">
        <v>22</v>
      </c>
      <c r="C12" s="15">
        <v>2125000</v>
      </c>
      <c r="D12" s="16"/>
      <c r="E12" s="15">
        <v>29530740533</v>
      </c>
      <c r="F12" s="16"/>
      <c r="G12" s="15">
        <v>29332857345</v>
      </c>
      <c r="H12" s="16"/>
      <c r="I12" s="15">
        <v>197883188</v>
      </c>
      <c r="J12" s="16"/>
      <c r="K12" s="15">
        <v>2125000</v>
      </c>
      <c r="L12" s="16"/>
      <c r="M12" s="15">
        <v>29530740533</v>
      </c>
      <c r="N12" s="16"/>
      <c r="O12" s="15">
        <v>29332857345</v>
      </c>
      <c r="P12" s="16"/>
      <c r="Q12" s="15">
        <v>197883188</v>
      </c>
      <c r="R12" s="16"/>
    </row>
    <row r="13" spans="1:18" ht="22.5" customHeight="1" x14ac:dyDescent="0.4">
      <c r="A13" s="12" t="s">
        <v>24</v>
      </c>
      <c r="C13" s="15">
        <v>5000000</v>
      </c>
      <c r="D13" s="16"/>
      <c r="E13" s="15">
        <v>55148900921</v>
      </c>
      <c r="F13" s="16"/>
      <c r="G13" s="15">
        <v>54292948421</v>
      </c>
      <c r="H13" s="16"/>
      <c r="I13" s="15">
        <v>855952500</v>
      </c>
      <c r="J13" s="16"/>
      <c r="K13" s="15">
        <v>5000000</v>
      </c>
      <c r="L13" s="16"/>
      <c r="M13" s="15">
        <v>55148900921</v>
      </c>
      <c r="N13" s="16"/>
      <c r="O13" s="15">
        <v>54292948421</v>
      </c>
      <c r="P13" s="16"/>
      <c r="Q13" s="15">
        <v>855952500</v>
      </c>
      <c r="R13" s="16"/>
    </row>
    <row r="14" spans="1:18" ht="22.5" customHeight="1" x14ac:dyDescent="0.4">
      <c r="A14" s="12" t="s">
        <v>25</v>
      </c>
      <c r="C14" s="15">
        <v>2860000</v>
      </c>
      <c r="D14" s="16"/>
      <c r="E14" s="15">
        <v>10798214870</v>
      </c>
      <c r="F14" s="16"/>
      <c r="G14" s="15">
        <v>12384788855</v>
      </c>
      <c r="H14" s="16"/>
      <c r="I14" s="15">
        <v>-1586573985</v>
      </c>
      <c r="J14" s="16"/>
      <c r="K14" s="15">
        <v>2860000</v>
      </c>
      <c r="L14" s="16"/>
      <c r="M14" s="15">
        <v>10798214870</v>
      </c>
      <c r="N14" s="16"/>
      <c r="O14" s="15">
        <v>12384788855</v>
      </c>
      <c r="P14" s="16"/>
      <c r="Q14" s="15">
        <v>-1586573985</v>
      </c>
      <c r="R14" s="16"/>
    </row>
    <row r="15" spans="1:18" ht="22.5" customHeight="1" x14ac:dyDescent="0.4">
      <c r="A15" s="12" t="s">
        <v>26</v>
      </c>
      <c r="C15" s="15">
        <v>3796964</v>
      </c>
      <c r="D15" s="16"/>
      <c r="E15" s="15">
        <v>24791720673</v>
      </c>
      <c r="F15" s="16"/>
      <c r="G15" s="15">
        <v>26423185805</v>
      </c>
      <c r="H15" s="16"/>
      <c r="I15" s="15">
        <v>-1631465132</v>
      </c>
      <c r="J15" s="16"/>
      <c r="K15" s="15">
        <v>3796964</v>
      </c>
      <c r="L15" s="16"/>
      <c r="M15" s="15">
        <v>24791720673</v>
      </c>
      <c r="N15" s="16"/>
      <c r="O15" s="15">
        <v>26423185805</v>
      </c>
      <c r="P15" s="16"/>
      <c r="Q15" s="15">
        <v>-1631465132</v>
      </c>
      <c r="R15" s="16"/>
    </row>
    <row r="16" spans="1:18" ht="18" x14ac:dyDescent="0.4">
      <c r="A16" s="7" t="s">
        <v>28</v>
      </c>
      <c r="C16" s="17">
        <f>SUM(C9:$C$15)</f>
        <v>20175455</v>
      </c>
      <c r="D16" s="16"/>
      <c r="E16" s="17">
        <f>SUM(E9:$E$15)</f>
        <v>200048146693</v>
      </c>
      <c r="F16" s="16"/>
      <c r="G16" s="17">
        <f>SUM(G9:$G$15)</f>
        <v>204436807350</v>
      </c>
      <c r="H16" s="16"/>
      <c r="I16" s="17">
        <f>SUM(I9:$I$15)</f>
        <v>-4388660657</v>
      </c>
      <c r="J16" s="16"/>
      <c r="K16" s="17">
        <f>SUM(K9:$K$15)</f>
        <v>20175455</v>
      </c>
      <c r="L16" s="16"/>
      <c r="M16" s="17">
        <f>SUM(M9:$M$15)</f>
        <v>200048146693</v>
      </c>
      <c r="N16" s="16"/>
      <c r="O16" s="17">
        <f>SUM(O9:$O$15)</f>
        <v>204436807350</v>
      </c>
      <c r="P16" s="16"/>
      <c r="Q16" s="17">
        <f>SUM(Q9:$Q$15)</f>
        <v>-4388660657</v>
      </c>
      <c r="R16" s="16"/>
    </row>
    <row r="17" spans="1:18" ht="18" x14ac:dyDescent="0.4"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6"/>
      <c r="O17" s="18"/>
      <c r="P17" s="16"/>
      <c r="Q17" s="18"/>
      <c r="R17" s="16"/>
    </row>
    <row r="19" spans="1:18" ht="18" x14ac:dyDescent="0.4">
      <c r="A19" s="34" t="s">
        <v>179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</row>
  </sheetData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5"/>
  <sheetViews>
    <sheetView rightToLeft="1" topLeftCell="A2" workbookViewId="0">
      <selection activeCell="Q9" sqref="Q9:Q11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8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20.100000000000001" customHeight="1" x14ac:dyDescent="0.4">
      <c r="A2" s="27" t="s">
        <v>121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8" ht="18.75" x14ac:dyDescent="0.4">
      <c r="A5" s="28" t="s">
        <v>180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8" ht="18.75" x14ac:dyDescent="0.4">
      <c r="C7" s="29" t="s">
        <v>137</v>
      </c>
      <c r="D7" s="30"/>
      <c r="E7" s="30"/>
      <c r="F7" s="30"/>
      <c r="G7" s="30"/>
      <c r="H7" s="30"/>
      <c r="I7" s="30"/>
      <c r="K7" s="29" t="s">
        <v>7</v>
      </c>
      <c r="L7" s="30"/>
      <c r="M7" s="30"/>
      <c r="N7" s="30"/>
      <c r="O7" s="30"/>
      <c r="P7" s="30"/>
      <c r="Q7" s="30"/>
    </row>
    <row r="8" spans="1:18" ht="37.5" x14ac:dyDescent="0.4">
      <c r="A8" s="14" t="s">
        <v>123</v>
      </c>
      <c r="C8" s="11" t="s">
        <v>9</v>
      </c>
      <c r="E8" s="11" t="s">
        <v>11</v>
      </c>
      <c r="G8" s="11" t="s">
        <v>177</v>
      </c>
      <c r="I8" s="11" t="s">
        <v>181</v>
      </c>
      <c r="K8" s="11" t="s">
        <v>9</v>
      </c>
      <c r="M8" s="11" t="s">
        <v>11</v>
      </c>
      <c r="O8" s="11" t="s">
        <v>177</v>
      </c>
      <c r="Q8" s="11" t="s">
        <v>181</v>
      </c>
    </row>
    <row r="9" spans="1:18" ht="18" x14ac:dyDescent="0.4">
      <c r="A9" s="12" t="s">
        <v>44</v>
      </c>
      <c r="C9" s="15">
        <v>82900</v>
      </c>
      <c r="D9" s="16"/>
      <c r="E9" s="15">
        <v>80920600482</v>
      </c>
      <c r="F9" s="16"/>
      <c r="G9" s="15">
        <v>80920600482</v>
      </c>
      <c r="H9" s="16"/>
      <c r="I9" s="15">
        <v>0</v>
      </c>
      <c r="J9" s="16"/>
      <c r="K9" s="15">
        <v>82900</v>
      </c>
      <c r="L9" s="16"/>
      <c r="M9" s="15">
        <v>80920600482</v>
      </c>
      <c r="N9" s="16"/>
      <c r="O9" s="15">
        <v>80920600482</v>
      </c>
      <c r="P9" s="16"/>
      <c r="Q9" s="15">
        <v>0</v>
      </c>
      <c r="R9" s="16"/>
    </row>
    <row r="10" spans="1:18" ht="36" x14ac:dyDescent="0.4">
      <c r="A10" s="12" t="s">
        <v>50</v>
      </c>
      <c r="C10" s="15">
        <v>36000</v>
      </c>
      <c r="D10" s="16"/>
      <c r="E10" s="15">
        <v>28074190630</v>
      </c>
      <c r="F10" s="16"/>
      <c r="G10" s="15">
        <v>27533928571</v>
      </c>
      <c r="H10" s="16"/>
      <c r="I10" s="15">
        <v>540262059</v>
      </c>
      <c r="J10" s="16"/>
      <c r="K10" s="15">
        <v>36000</v>
      </c>
      <c r="L10" s="16"/>
      <c r="M10" s="15">
        <v>28074190630</v>
      </c>
      <c r="N10" s="16"/>
      <c r="O10" s="15">
        <v>27533928571</v>
      </c>
      <c r="P10" s="16"/>
      <c r="Q10" s="15">
        <v>540262059</v>
      </c>
      <c r="R10" s="16"/>
    </row>
    <row r="11" spans="1:18" ht="36" x14ac:dyDescent="0.4">
      <c r="A11" s="12" t="s">
        <v>58</v>
      </c>
      <c r="C11" s="15">
        <v>40933</v>
      </c>
      <c r="D11" s="16"/>
      <c r="E11" s="15">
        <v>40614546479</v>
      </c>
      <c r="F11" s="16"/>
      <c r="G11" s="15">
        <v>39880750814</v>
      </c>
      <c r="H11" s="16"/>
      <c r="I11" s="15">
        <v>733795665</v>
      </c>
      <c r="J11" s="16"/>
      <c r="K11" s="15">
        <v>40933</v>
      </c>
      <c r="L11" s="16"/>
      <c r="M11" s="15">
        <v>40614546479</v>
      </c>
      <c r="N11" s="16"/>
      <c r="O11" s="15">
        <v>39880750814</v>
      </c>
      <c r="P11" s="16"/>
      <c r="Q11" s="15">
        <v>733795665</v>
      </c>
      <c r="R11" s="16"/>
    </row>
    <row r="12" spans="1:18" ht="18" x14ac:dyDescent="0.4">
      <c r="A12" s="12" t="s">
        <v>20</v>
      </c>
      <c r="C12" s="15">
        <v>38137</v>
      </c>
      <c r="D12" s="16"/>
      <c r="E12" s="15">
        <v>26537059</v>
      </c>
      <c r="F12" s="16"/>
      <c r="G12" s="15">
        <v>26537059</v>
      </c>
      <c r="H12" s="16"/>
      <c r="I12" s="15">
        <v>0</v>
      </c>
      <c r="J12" s="16"/>
      <c r="K12" s="15">
        <v>38137</v>
      </c>
      <c r="L12" s="16"/>
      <c r="M12" s="15">
        <v>26537059</v>
      </c>
      <c r="N12" s="16"/>
      <c r="O12" s="15">
        <v>26537059</v>
      </c>
      <c r="P12" s="16"/>
      <c r="Q12" s="15">
        <v>0</v>
      </c>
      <c r="R12" s="16"/>
    </row>
    <row r="13" spans="1:18" ht="36" x14ac:dyDescent="0.4">
      <c r="A13" s="12" t="s">
        <v>21</v>
      </c>
      <c r="C13" s="15">
        <v>108053</v>
      </c>
      <c r="D13" s="16"/>
      <c r="E13" s="15">
        <v>53705042</v>
      </c>
      <c r="F13" s="16"/>
      <c r="G13" s="15">
        <v>53705042</v>
      </c>
      <c r="H13" s="16"/>
      <c r="I13" s="15">
        <v>0</v>
      </c>
      <c r="J13" s="16"/>
      <c r="K13" s="15">
        <v>108053</v>
      </c>
      <c r="L13" s="16"/>
      <c r="M13" s="15">
        <v>53705042</v>
      </c>
      <c r="N13" s="16"/>
      <c r="O13" s="15">
        <v>53705042</v>
      </c>
      <c r="P13" s="16"/>
      <c r="Q13" s="15">
        <v>0</v>
      </c>
      <c r="R13" s="16"/>
    </row>
    <row r="14" spans="1:18" ht="18" x14ac:dyDescent="0.4">
      <c r="A14" s="12" t="s">
        <v>17</v>
      </c>
      <c r="C14" s="15">
        <v>1500000</v>
      </c>
      <c r="D14" s="16"/>
      <c r="E14" s="15">
        <v>24826398750</v>
      </c>
      <c r="F14" s="16"/>
      <c r="G14" s="15">
        <v>28062031500</v>
      </c>
      <c r="H14" s="16"/>
      <c r="I14" s="15">
        <v>-3235632750</v>
      </c>
      <c r="J14" s="16"/>
      <c r="K14" s="15">
        <v>1500000</v>
      </c>
      <c r="L14" s="16"/>
      <c r="M14" s="15">
        <v>24826398750</v>
      </c>
      <c r="N14" s="16"/>
      <c r="O14" s="15">
        <v>28062031500</v>
      </c>
      <c r="P14" s="16"/>
      <c r="Q14" s="15">
        <v>-3235632750</v>
      </c>
      <c r="R14" s="16"/>
    </row>
    <row r="15" spans="1:18" ht="18" x14ac:dyDescent="0.4">
      <c r="A15" s="12" t="s">
        <v>23</v>
      </c>
      <c r="C15" s="15">
        <v>508436</v>
      </c>
      <c r="D15" s="16"/>
      <c r="E15" s="15">
        <v>3558092073</v>
      </c>
      <c r="F15" s="16"/>
      <c r="G15" s="15">
        <v>4250504877</v>
      </c>
      <c r="H15" s="16"/>
      <c r="I15" s="15">
        <v>-692412804</v>
      </c>
      <c r="J15" s="16"/>
      <c r="K15" s="15">
        <v>508436</v>
      </c>
      <c r="L15" s="16"/>
      <c r="M15" s="15">
        <v>3558092073</v>
      </c>
      <c r="N15" s="16"/>
      <c r="O15" s="15">
        <v>4250504877</v>
      </c>
      <c r="P15" s="16"/>
      <c r="Q15" s="15">
        <v>-692412804</v>
      </c>
      <c r="R15" s="16"/>
    </row>
    <row r="16" spans="1:18" ht="18" x14ac:dyDescent="0.4">
      <c r="A16" s="12" t="s">
        <v>27</v>
      </c>
      <c r="C16" s="15">
        <v>300000</v>
      </c>
      <c r="D16" s="16"/>
      <c r="E16" s="15">
        <f>4529885850-26</f>
        <v>4529885824</v>
      </c>
      <c r="F16" s="16"/>
      <c r="G16" s="15">
        <f>6826141350-26</f>
        <v>6826141324</v>
      </c>
      <c r="H16" s="16"/>
      <c r="I16" s="15">
        <v>-2296255500</v>
      </c>
      <c r="J16" s="16"/>
      <c r="K16" s="15">
        <v>300000</v>
      </c>
      <c r="L16" s="16"/>
      <c r="M16" s="15">
        <f>4529885850-26</f>
        <v>4529885824</v>
      </c>
      <c r="N16" s="16"/>
      <c r="O16" s="15">
        <f>6826141350-26</f>
        <v>6826141324</v>
      </c>
      <c r="P16" s="16"/>
      <c r="Q16" s="15">
        <v>-2296255500</v>
      </c>
      <c r="R16" s="16"/>
    </row>
    <row r="17" spans="1:18" ht="18" x14ac:dyDescent="0.4">
      <c r="A17" s="7" t="s">
        <v>28</v>
      </c>
      <c r="C17" s="17">
        <f>SUM(C9:$C$16)</f>
        <v>2614459</v>
      </c>
      <c r="D17" s="16"/>
      <c r="E17" s="17">
        <f>SUM(E9:$E$16)</f>
        <v>182603956339</v>
      </c>
      <c r="F17" s="16"/>
      <c r="G17" s="17">
        <f>SUM(G9:$G$16)</f>
        <v>187554199669</v>
      </c>
      <c r="H17" s="16"/>
      <c r="I17" s="17">
        <f>SUM(I9:$I$16)</f>
        <v>-4950243330</v>
      </c>
      <c r="J17" s="16"/>
      <c r="K17" s="17">
        <f>SUM(K9:$K$16)</f>
        <v>2614459</v>
      </c>
      <c r="L17" s="16"/>
      <c r="M17" s="17">
        <f>SUM(M9:M16)</f>
        <v>182603956339</v>
      </c>
      <c r="N17" s="16"/>
      <c r="O17" s="17">
        <f>SUM(O9:O16)</f>
        <v>187554199669</v>
      </c>
      <c r="P17" s="16"/>
      <c r="Q17" s="17">
        <f>SUM(Q9:Q16)</f>
        <v>-4950243330</v>
      </c>
      <c r="R17" s="16"/>
    </row>
    <row r="18" spans="1:18" ht="18" x14ac:dyDescent="0.4">
      <c r="C18" s="18"/>
      <c r="D18" s="16"/>
      <c r="E18" s="18"/>
      <c r="F18" s="16"/>
      <c r="G18" s="18"/>
      <c r="H18" s="16"/>
      <c r="I18" s="18"/>
      <c r="J18" s="16"/>
      <c r="K18" s="18"/>
      <c r="L18" s="16"/>
      <c r="M18" s="18"/>
      <c r="N18" s="16"/>
      <c r="O18" s="18"/>
      <c r="P18" s="16"/>
      <c r="Q18" s="18"/>
      <c r="R18" s="16"/>
    </row>
    <row r="20" spans="1:18" ht="18" x14ac:dyDescent="0.4">
      <c r="A20" s="34" t="s">
        <v>179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</row>
    <row r="22" spans="1:18" ht="24" customHeight="1" x14ac:dyDescent="0.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8" ht="18" x14ac:dyDescent="0.4">
      <c r="A23" s="19"/>
      <c r="B23" s="20"/>
      <c r="C23" s="21"/>
      <c r="D23" s="22"/>
      <c r="E23" s="21"/>
      <c r="F23" s="22"/>
      <c r="G23" s="21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16"/>
    </row>
    <row r="25" spans="1:18" x14ac:dyDescent="0.4">
      <c r="O25" s="16"/>
    </row>
  </sheetData>
  <mergeCells count="7">
    <mergeCell ref="A20:Q2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"/>
  <sheetViews>
    <sheetView rightToLeft="1" workbookViewId="0">
      <selection activeCell="M9" sqref="M9:S20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0.100000000000001" customHeight="1" x14ac:dyDescent="0.4">
      <c r="A2" s="27" t="s">
        <v>121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5" spans="1:21" ht="18.75" x14ac:dyDescent="0.4">
      <c r="A5" s="28" t="s">
        <v>182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7" spans="1:21" ht="18.75" x14ac:dyDescent="0.4">
      <c r="C7" s="29" t="s">
        <v>137</v>
      </c>
      <c r="D7" s="30"/>
      <c r="E7" s="30"/>
      <c r="F7" s="30"/>
      <c r="G7" s="30"/>
      <c r="H7" s="30"/>
      <c r="I7" s="30"/>
      <c r="J7" s="30"/>
      <c r="K7" s="30"/>
      <c r="M7" s="29" t="s">
        <v>7</v>
      </c>
      <c r="N7" s="30"/>
      <c r="O7" s="30"/>
      <c r="P7" s="30"/>
      <c r="Q7" s="30"/>
      <c r="R7" s="30"/>
      <c r="S7" s="30"/>
      <c r="T7" s="30"/>
      <c r="U7" s="30"/>
    </row>
    <row r="8" spans="1:21" ht="37.5" x14ac:dyDescent="0.4">
      <c r="A8" s="10" t="s">
        <v>183</v>
      </c>
      <c r="C8" s="11" t="s">
        <v>135</v>
      </c>
      <c r="E8" s="11" t="s">
        <v>184</v>
      </c>
      <c r="G8" s="11" t="s">
        <v>185</v>
      </c>
      <c r="I8" s="11" t="s">
        <v>186</v>
      </c>
      <c r="K8" s="11" t="s">
        <v>187</v>
      </c>
      <c r="M8" s="11" t="s">
        <v>135</v>
      </c>
      <c r="O8" s="11" t="s">
        <v>184</v>
      </c>
      <c r="Q8" s="11" t="s">
        <v>185</v>
      </c>
      <c r="S8" s="11" t="s">
        <v>186</v>
      </c>
      <c r="U8" s="11" t="s">
        <v>187</v>
      </c>
    </row>
    <row r="9" spans="1:21" ht="18" x14ac:dyDescent="0.4">
      <c r="A9" s="12" t="s">
        <v>17</v>
      </c>
      <c r="C9" s="15">
        <v>0</v>
      </c>
      <c r="D9" s="16"/>
      <c r="E9" s="15">
        <v>-3235632750</v>
      </c>
      <c r="F9" s="16"/>
      <c r="G9" s="15">
        <v>0</v>
      </c>
      <c r="H9" s="16"/>
      <c r="I9" s="15">
        <v>-3235632750</v>
      </c>
      <c r="K9" s="6">
        <v>-0.58043107488601231</v>
      </c>
      <c r="M9" s="15">
        <v>0</v>
      </c>
      <c r="N9" s="16"/>
      <c r="O9" s="15">
        <v>-3235632750</v>
      </c>
      <c r="P9" s="16"/>
      <c r="Q9" s="15">
        <v>0</v>
      </c>
      <c r="R9" s="16"/>
      <c r="S9" s="15">
        <v>-3235632750</v>
      </c>
      <c r="U9" s="6">
        <v>-0.58043107488601231</v>
      </c>
    </row>
    <row r="10" spans="1:21" ht="18" x14ac:dyDescent="0.4">
      <c r="A10" s="12" t="s">
        <v>188</v>
      </c>
      <c r="C10" s="15">
        <v>0</v>
      </c>
      <c r="D10" s="16"/>
      <c r="E10" s="15">
        <v>0</v>
      </c>
      <c r="F10" s="16"/>
      <c r="G10" s="15">
        <v>-1429904691</v>
      </c>
      <c r="H10" s="16"/>
      <c r="I10" s="15">
        <v>-1429904691</v>
      </c>
      <c r="K10" s="6">
        <v>-0.25650658801796378</v>
      </c>
      <c r="M10" s="15">
        <v>0</v>
      </c>
      <c r="N10" s="16"/>
      <c r="O10" s="15">
        <v>0</v>
      </c>
      <c r="P10" s="16"/>
      <c r="Q10" s="15">
        <v>-1429904691</v>
      </c>
      <c r="R10" s="16"/>
      <c r="S10" s="15">
        <v>-1429904691</v>
      </c>
      <c r="U10" s="6">
        <v>-0.25650658801796378</v>
      </c>
    </row>
    <row r="11" spans="1:21" ht="18" x14ac:dyDescent="0.4">
      <c r="A11" s="12" t="s">
        <v>19</v>
      </c>
      <c r="C11" s="15">
        <v>321300000</v>
      </c>
      <c r="D11" s="16"/>
      <c r="E11" s="15">
        <v>0</v>
      </c>
      <c r="F11" s="16"/>
      <c r="G11" s="15">
        <v>-959874570</v>
      </c>
      <c r="H11" s="16"/>
      <c r="I11" s="15">
        <v>-638574570</v>
      </c>
      <c r="K11" s="6">
        <v>-0.11455209929494412</v>
      </c>
      <c r="M11" s="15">
        <v>321300000</v>
      </c>
      <c r="N11" s="16"/>
      <c r="O11" s="15">
        <v>0</v>
      </c>
      <c r="P11" s="16"/>
      <c r="Q11" s="15">
        <v>-959874570</v>
      </c>
      <c r="R11" s="16"/>
      <c r="S11" s="15">
        <v>-638574570</v>
      </c>
      <c r="U11" s="6">
        <v>-0.11455209929494412</v>
      </c>
    </row>
    <row r="12" spans="1:21" ht="18" x14ac:dyDescent="0.4">
      <c r="A12" s="12" t="s">
        <v>22</v>
      </c>
      <c r="C12" s="15">
        <v>0</v>
      </c>
      <c r="D12" s="16"/>
      <c r="E12" s="15">
        <v>0</v>
      </c>
      <c r="F12" s="16"/>
      <c r="G12" s="15">
        <v>197883188</v>
      </c>
      <c r="H12" s="16"/>
      <c r="I12" s="15">
        <v>197883188</v>
      </c>
      <c r="K12" s="6">
        <v>3.5497709532304259E-2</v>
      </c>
      <c r="M12" s="15">
        <v>0</v>
      </c>
      <c r="N12" s="16"/>
      <c r="O12" s="15">
        <v>0</v>
      </c>
      <c r="P12" s="16"/>
      <c r="Q12" s="15">
        <v>197883188</v>
      </c>
      <c r="R12" s="16"/>
      <c r="S12" s="15">
        <v>197883188</v>
      </c>
      <c r="U12" s="6">
        <v>3.5497709532304259E-2</v>
      </c>
    </row>
    <row r="13" spans="1:21" ht="18" x14ac:dyDescent="0.4">
      <c r="A13" s="12" t="s">
        <v>24</v>
      </c>
      <c r="C13" s="15">
        <v>0</v>
      </c>
      <c r="D13" s="16"/>
      <c r="E13" s="15">
        <v>0</v>
      </c>
      <c r="F13" s="16"/>
      <c r="G13" s="15">
        <v>855952500</v>
      </c>
      <c r="H13" s="16"/>
      <c r="I13" s="15">
        <v>855952500</v>
      </c>
      <c r="K13" s="6">
        <v>0.15354691586255251</v>
      </c>
      <c r="M13" s="15">
        <v>0</v>
      </c>
      <c r="N13" s="16"/>
      <c r="O13" s="15">
        <v>0</v>
      </c>
      <c r="P13" s="16"/>
      <c r="Q13" s="15">
        <v>855952500</v>
      </c>
      <c r="R13" s="16"/>
      <c r="S13" s="15">
        <v>855952500</v>
      </c>
      <c r="U13" s="6">
        <v>0.15354691586255251</v>
      </c>
    </row>
    <row r="14" spans="1:21" ht="18" x14ac:dyDescent="0.4">
      <c r="A14" s="12" t="s">
        <v>25</v>
      </c>
      <c r="C14" s="15">
        <v>0</v>
      </c>
      <c r="D14" s="16"/>
      <c r="E14" s="15">
        <v>0</v>
      </c>
      <c r="F14" s="16"/>
      <c r="G14" s="15">
        <v>-1586573985</v>
      </c>
      <c r="H14" s="16"/>
      <c r="I14" s="15">
        <v>-1586573985</v>
      </c>
      <c r="K14" s="6">
        <v>-0.28461105281485788</v>
      </c>
      <c r="M14" s="15">
        <v>0</v>
      </c>
      <c r="N14" s="16"/>
      <c r="O14" s="15">
        <v>0</v>
      </c>
      <c r="P14" s="16"/>
      <c r="Q14" s="15">
        <v>-1586573985</v>
      </c>
      <c r="R14" s="16"/>
      <c r="S14" s="15">
        <v>-1586573985</v>
      </c>
      <c r="U14" s="6">
        <v>-0.28461105281485788</v>
      </c>
    </row>
    <row r="15" spans="1:21" ht="18" x14ac:dyDescent="0.4">
      <c r="A15" s="12" t="s">
        <v>26</v>
      </c>
      <c r="C15" s="15">
        <v>2468026600</v>
      </c>
      <c r="D15" s="16"/>
      <c r="E15" s="15">
        <v>0</v>
      </c>
      <c r="F15" s="16"/>
      <c r="G15" s="15">
        <v>-1631465132</v>
      </c>
      <c r="H15" s="16"/>
      <c r="I15" s="15">
        <v>836561468</v>
      </c>
      <c r="K15" s="6">
        <v>0.15006841307297941</v>
      </c>
      <c r="M15" s="15">
        <v>2468026600</v>
      </c>
      <c r="N15" s="16"/>
      <c r="O15" s="15">
        <v>0</v>
      </c>
      <c r="P15" s="16"/>
      <c r="Q15" s="15">
        <v>-1631465132</v>
      </c>
      <c r="R15" s="16"/>
      <c r="S15" s="15">
        <v>836561468</v>
      </c>
      <c r="U15" s="6">
        <v>0.15006841307297941</v>
      </c>
    </row>
    <row r="16" spans="1:21" ht="18" x14ac:dyDescent="0.4">
      <c r="A16" s="12" t="s">
        <v>27</v>
      </c>
      <c r="C16" s="15">
        <v>0</v>
      </c>
      <c r="D16" s="16"/>
      <c r="E16" s="15">
        <v>-2296255500</v>
      </c>
      <c r="F16" s="16"/>
      <c r="G16" s="15">
        <v>0</v>
      </c>
      <c r="H16" s="16"/>
      <c r="I16" s="15">
        <v>-2296255500</v>
      </c>
      <c r="K16" s="6">
        <v>-0.4119188273384603</v>
      </c>
      <c r="M16" s="15">
        <v>0</v>
      </c>
      <c r="N16" s="16"/>
      <c r="O16" s="15">
        <v>-2296255500</v>
      </c>
      <c r="P16" s="16"/>
      <c r="Q16" s="15">
        <v>0</v>
      </c>
      <c r="R16" s="16"/>
      <c r="S16" s="15">
        <v>-2296255500</v>
      </c>
      <c r="U16" s="6">
        <v>-0.4119188273384603</v>
      </c>
    </row>
    <row r="17" spans="1:21" ht="18" x14ac:dyDescent="0.4">
      <c r="A17" s="12" t="s">
        <v>189</v>
      </c>
      <c r="C17" s="15">
        <v>0</v>
      </c>
      <c r="D17" s="16"/>
      <c r="E17" s="15">
        <v>-692412804</v>
      </c>
      <c r="F17" s="16"/>
      <c r="G17" s="15">
        <v>0</v>
      </c>
      <c r="H17" s="16"/>
      <c r="I17" s="15">
        <v>-692412804</v>
      </c>
      <c r="K17" s="6">
        <v>-0.12420998893973914</v>
      </c>
      <c r="M17" s="15">
        <v>0</v>
      </c>
      <c r="N17" s="16"/>
      <c r="O17" s="15">
        <v>-692412804</v>
      </c>
      <c r="P17" s="16"/>
      <c r="Q17" s="15">
        <v>0</v>
      </c>
      <c r="R17" s="16"/>
      <c r="S17" s="15">
        <v>-692412804</v>
      </c>
      <c r="U17" s="6">
        <v>-0.12420998893973914</v>
      </c>
    </row>
    <row r="18" spans="1:21" ht="18" x14ac:dyDescent="0.4">
      <c r="A18" s="7" t="s">
        <v>28</v>
      </c>
      <c r="C18" s="17">
        <f>SUM(C9:$C$17)</f>
        <v>2789326600</v>
      </c>
      <c r="D18" s="16"/>
      <c r="E18" s="17">
        <f>SUM(E9:$E$17)</f>
        <v>-6224301054</v>
      </c>
      <c r="F18" s="16"/>
      <c r="G18" s="17">
        <f>SUM(G9:$G$17)</f>
        <v>-4553982690</v>
      </c>
      <c r="H18" s="16"/>
      <c r="I18" s="17">
        <f>SUM(I9:$I$17)</f>
        <v>-7988957144</v>
      </c>
      <c r="K18" s="8">
        <f>SUM(K9:$K$17)</f>
        <v>-1.4331165928241416</v>
      </c>
      <c r="M18" s="17">
        <f>SUM(M9:$M$17)</f>
        <v>2789326600</v>
      </c>
      <c r="N18" s="16"/>
      <c r="O18" s="17">
        <f>SUM(O9:$O$17)</f>
        <v>-6224301054</v>
      </c>
      <c r="P18" s="16"/>
      <c r="Q18" s="17">
        <f>SUM(Q9:$Q$17)</f>
        <v>-4553982690</v>
      </c>
      <c r="R18" s="16"/>
      <c r="S18" s="17">
        <f>SUM(S9:$S$17)</f>
        <v>-7988957144</v>
      </c>
      <c r="U18" s="8">
        <f>SUM(U9:$U$17)</f>
        <v>-1.4331165928241416</v>
      </c>
    </row>
    <row r="19" spans="1:21" ht="18" x14ac:dyDescent="0.4">
      <c r="C19" s="18"/>
      <c r="D19" s="16"/>
      <c r="E19" s="18"/>
      <c r="F19" s="16"/>
      <c r="G19" s="18"/>
      <c r="H19" s="16"/>
      <c r="I19" s="18"/>
      <c r="K19" s="9"/>
      <c r="M19" s="18"/>
      <c r="N19" s="16"/>
      <c r="O19" s="18"/>
      <c r="P19" s="16"/>
      <c r="Q19" s="18"/>
      <c r="R19" s="16"/>
      <c r="S19" s="18"/>
      <c r="U19" s="9"/>
    </row>
    <row r="20" spans="1:21" x14ac:dyDescent="0.4">
      <c r="M20" s="16"/>
      <c r="N20" s="16"/>
      <c r="O20" s="16"/>
      <c r="P20" s="16"/>
      <c r="Q20" s="16"/>
      <c r="R20" s="16"/>
      <c r="S20" s="16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4"/>
  <sheetViews>
    <sheetView rightToLeft="1" workbookViewId="0">
      <selection activeCell="A11" sqref="A11"/>
    </sheetView>
  </sheetViews>
  <sheetFormatPr defaultRowHeight="17.25" x14ac:dyDescent="0.4"/>
  <cols>
    <col min="1" max="1" width="25.140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">
      <c r="A2" s="27" t="s">
        <v>121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18.75" x14ac:dyDescent="0.4">
      <c r="A5" s="28" t="s">
        <v>190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8.75" x14ac:dyDescent="0.4">
      <c r="C7" s="29" t="s">
        <v>137</v>
      </c>
      <c r="D7" s="29"/>
      <c r="E7" s="29"/>
      <c r="F7" s="29"/>
      <c r="G7" s="29"/>
      <c r="H7" s="29"/>
      <c r="I7" s="29"/>
      <c r="J7" s="24"/>
      <c r="K7" s="29" t="s">
        <v>7</v>
      </c>
      <c r="L7" s="29"/>
      <c r="M7" s="29"/>
      <c r="N7" s="29"/>
      <c r="O7" s="29"/>
      <c r="P7" s="29"/>
      <c r="Q7" s="29"/>
    </row>
    <row r="8" spans="1:17" ht="18.75" x14ac:dyDescent="0.4">
      <c r="C8" s="11" t="s">
        <v>191</v>
      </c>
      <c r="E8" s="11" t="s">
        <v>184</v>
      </c>
      <c r="G8" s="11" t="s">
        <v>185</v>
      </c>
      <c r="I8" s="11" t="s">
        <v>28</v>
      </c>
      <c r="K8" s="11" t="s">
        <v>191</v>
      </c>
      <c r="M8" s="11" t="s">
        <v>184</v>
      </c>
      <c r="O8" s="11" t="s">
        <v>185</v>
      </c>
      <c r="Q8" s="11" t="s">
        <v>28</v>
      </c>
    </row>
    <row r="9" spans="1:17" ht="29.25" customHeight="1" x14ac:dyDescent="0.4">
      <c r="A9" s="12" t="s">
        <v>44</v>
      </c>
      <c r="C9" s="15">
        <v>1248862183</v>
      </c>
      <c r="D9" s="16"/>
      <c r="E9" s="15">
        <v>0</v>
      </c>
      <c r="F9" s="16"/>
      <c r="G9" s="15">
        <v>0</v>
      </c>
      <c r="H9" s="16"/>
      <c r="I9" s="15">
        <v>1248862183</v>
      </c>
      <c r="J9" s="16"/>
      <c r="K9" s="15">
        <v>1248862183</v>
      </c>
      <c r="L9" s="16"/>
      <c r="M9" s="15">
        <v>0</v>
      </c>
      <c r="N9" s="16"/>
      <c r="O9" s="15">
        <v>0</v>
      </c>
      <c r="P9" s="16"/>
      <c r="Q9" s="15">
        <v>1248862183</v>
      </c>
    </row>
    <row r="10" spans="1:17" ht="28.5" customHeight="1" x14ac:dyDescent="0.4">
      <c r="A10" s="12" t="s">
        <v>50</v>
      </c>
      <c r="C10" s="15">
        <v>0</v>
      </c>
      <c r="D10" s="16"/>
      <c r="E10" s="15">
        <v>540262059</v>
      </c>
      <c r="F10" s="16"/>
      <c r="G10" s="15">
        <v>0</v>
      </c>
      <c r="H10" s="16"/>
      <c r="I10" s="15">
        <v>540262059</v>
      </c>
      <c r="J10" s="16"/>
      <c r="K10" s="15">
        <v>0</v>
      </c>
      <c r="L10" s="16"/>
      <c r="M10" s="15">
        <v>540262059</v>
      </c>
      <c r="N10" s="16"/>
      <c r="O10" s="15">
        <v>0</v>
      </c>
      <c r="P10" s="16"/>
      <c r="Q10" s="15">
        <v>540262059</v>
      </c>
    </row>
    <row r="11" spans="1:17" ht="28.5" customHeight="1" x14ac:dyDescent="0.4">
      <c r="A11" s="12" t="s">
        <v>55</v>
      </c>
      <c r="C11" s="15">
        <v>0</v>
      </c>
      <c r="D11" s="16"/>
      <c r="E11" s="15">
        <v>0</v>
      </c>
      <c r="F11" s="16"/>
      <c r="G11" s="15">
        <v>165322033</v>
      </c>
      <c r="H11" s="16"/>
      <c r="I11" s="15">
        <v>165322033</v>
      </c>
      <c r="J11" s="16"/>
      <c r="K11" s="15">
        <v>0</v>
      </c>
      <c r="L11" s="16"/>
      <c r="M11" s="15">
        <v>0</v>
      </c>
      <c r="N11" s="16"/>
      <c r="O11" s="15">
        <v>165322033</v>
      </c>
      <c r="P11" s="16"/>
      <c r="Q11" s="15">
        <v>165322033</v>
      </c>
    </row>
    <row r="12" spans="1:17" ht="28.5" customHeight="1" x14ac:dyDescent="0.4">
      <c r="A12" s="12" t="s">
        <v>58</v>
      </c>
      <c r="C12" s="15">
        <v>0</v>
      </c>
      <c r="D12" s="16"/>
      <c r="E12" s="15">
        <v>733795665</v>
      </c>
      <c r="F12" s="16"/>
      <c r="G12" s="15">
        <v>0</v>
      </c>
      <c r="H12" s="16"/>
      <c r="I12" s="15">
        <v>733795665</v>
      </c>
      <c r="J12" s="16"/>
      <c r="K12" s="15">
        <v>0</v>
      </c>
      <c r="L12" s="16"/>
      <c r="M12" s="15">
        <v>733795665</v>
      </c>
      <c r="N12" s="16"/>
      <c r="O12" s="15">
        <v>0</v>
      </c>
      <c r="P12" s="16"/>
      <c r="Q12" s="15">
        <v>733795665</v>
      </c>
    </row>
    <row r="13" spans="1:17" ht="18" x14ac:dyDescent="0.4">
      <c r="A13" s="7" t="s">
        <v>28</v>
      </c>
      <c r="C13" s="17">
        <f>SUM(C9:$C$12)</f>
        <v>1248862183</v>
      </c>
      <c r="D13" s="16"/>
      <c r="E13" s="17">
        <f>SUM(E9:$E$12)</f>
        <v>1274057724</v>
      </c>
      <c r="F13" s="16"/>
      <c r="G13" s="17">
        <f>SUM(G9:$G$12)</f>
        <v>165322033</v>
      </c>
      <c r="H13" s="16"/>
      <c r="I13" s="17">
        <f>SUM(I9:$I$12)</f>
        <v>2688241940</v>
      </c>
      <c r="J13" s="16"/>
      <c r="K13" s="17">
        <f>SUM(K9:$K$12)</f>
        <v>1248862183</v>
      </c>
      <c r="L13" s="16"/>
      <c r="M13" s="17">
        <f>SUM(M9:$M$12)</f>
        <v>1274057724</v>
      </c>
      <c r="N13" s="16"/>
      <c r="O13" s="17">
        <f>SUM(O9:$O$12)</f>
        <v>165322033</v>
      </c>
      <c r="P13" s="16"/>
      <c r="Q13" s="17">
        <f>SUM(Q9:$Q$12)</f>
        <v>2688241940</v>
      </c>
    </row>
    <row r="14" spans="1:17" ht="18" x14ac:dyDescent="0.4"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16"/>
      <c r="O14" s="18"/>
      <c r="P14" s="16"/>
      <c r="Q14" s="18"/>
    </row>
  </sheetData>
  <mergeCells count="6"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2"/>
  <sheetViews>
    <sheetView rightToLeft="1" workbookViewId="0">
      <selection activeCell="I9" sqref="I9:I22"/>
    </sheetView>
  </sheetViews>
  <sheetFormatPr defaultRowHeight="17.25" x14ac:dyDescent="0.4"/>
  <cols>
    <col min="1" max="1" width="25.5703125" style="1" customWidth="1"/>
    <col min="2" max="2" width="1.42578125" style="1" customWidth="1"/>
    <col min="3" max="3" width="19.7109375" style="1" bestFit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100000000000001" customHeight="1" x14ac:dyDescent="0.4">
      <c r="A2" s="27" t="s">
        <v>121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ht="18.75" x14ac:dyDescent="0.4">
      <c r="A5" s="28" t="s">
        <v>192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7" spans="1:11" ht="18.75" x14ac:dyDescent="0.4">
      <c r="A7" s="29" t="s">
        <v>193</v>
      </c>
      <c r="B7" s="30"/>
      <c r="C7" s="30"/>
      <c r="E7" s="29" t="s">
        <v>137</v>
      </c>
      <c r="F7" s="30"/>
      <c r="G7" s="30"/>
      <c r="I7" s="29" t="s">
        <v>7</v>
      </c>
      <c r="J7" s="30"/>
      <c r="K7" s="30"/>
    </row>
    <row r="8" spans="1:11" ht="37.5" x14ac:dyDescent="0.4">
      <c r="A8" s="11" t="s">
        <v>194</v>
      </c>
      <c r="C8" s="11" t="s">
        <v>72</v>
      </c>
      <c r="E8" s="11" t="s">
        <v>195</v>
      </c>
      <c r="G8" s="11" t="s">
        <v>196</v>
      </c>
      <c r="I8" s="11" t="s">
        <v>195</v>
      </c>
      <c r="K8" s="11" t="s">
        <v>196</v>
      </c>
    </row>
    <row r="9" spans="1:11" ht="18" x14ac:dyDescent="0.4">
      <c r="A9" s="12" t="s">
        <v>197</v>
      </c>
      <c r="C9" s="5" t="s">
        <v>84</v>
      </c>
      <c r="E9" s="15">
        <v>679452048</v>
      </c>
      <c r="G9" s="6">
        <f>E9/E20</f>
        <v>6.2546778281029849E-2</v>
      </c>
      <c r="I9" s="15">
        <v>679452048</v>
      </c>
      <c r="K9" s="6">
        <f>I9/I20</f>
        <v>6.2546778281029849E-2</v>
      </c>
    </row>
    <row r="10" spans="1:11" ht="18" x14ac:dyDescent="0.4">
      <c r="A10" s="12" t="s">
        <v>197</v>
      </c>
      <c r="C10" s="5" t="s">
        <v>87</v>
      </c>
      <c r="E10" s="15">
        <v>963123283</v>
      </c>
      <c r="G10" s="6">
        <f>E10/E20</f>
        <v>8.8660058669951289E-2</v>
      </c>
      <c r="I10" s="15">
        <v>963123283</v>
      </c>
      <c r="K10" s="6">
        <f>I10/I20</f>
        <v>8.8660058669951289E-2</v>
      </c>
    </row>
    <row r="11" spans="1:11" ht="36" x14ac:dyDescent="0.4">
      <c r="A11" s="12" t="s">
        <v>198</v>
      </c>
      <c r="C11" s="5" t="s">
        <v>107</v>
      </c>
      <c r="E11" s="15">
        <v>4785890391</v>
      </c>
      <c r="G11" s="6">
        <f>E11/E20</f>
        <v>0.4405638720853311</v>
      </c>
      <c r="I11" s="15">
        <v>4785890391</v>
      </c>
      <c r="K11" s="6">
        <f>I11/I20</f>
        <v>0.4405638720853311</v>
      </c>
    </row>
    <row r="12" spans="1:11" ht="36" x14ac:dyDescent="0.4">
      <c r="A12" s="12" t="s">
        <v>198</v>
      </c>
      <c r="C12" s="5" t="s">
        <v>114</v>
      </c>
      <c r="E12" s="15">
        <v>2356712314</v>
      </c>
      <c r="G12" s="6">
        <f>E12/E20</f>
        <v>0.21694652773484729</v>
      </c>
      <c r="I12" s="15">
        <v>2356712314</v>
      </c>
      <c r="K12" s="6">
        <f>I12/I20</f>
        <v>0.21694652773484729</v>
      </c>
    </row>
    <row r="13" spans="1:11" ht="36" x14ac:dyDescent="0.4">
      <c r="A13" s="12" t="s">
        <v>198</v>
      </c>
      <c r="C13" s="5" t="s">
        <v>116</v>
      </c>
      <c r="E13" s="15">
        <v>207945204</v>
      </c>
      <c r="G13" s="6">
        <f>E13/E20</f>
        <v>1.9142340666241573E-2</v>
      </c>
      <c r="I13" s="15">
        <v>207945204</v>
      </c>
      <c r="K13" s="6">
        <f>I13/I20</f>
        <v>1.9142340666241573E-2</v>
      </c>
    </row>
    <row r="14" spans="1:11" ht="18" x14ac:dyDescent="0.4">
      <c r="A14" s="12" t="s">
        <v>199</v>
      </c>
      <c r="C14" s="5" t="s">
        <v>112</v>
      </c>
      <c r="E14" s="15">
        <v>1868493132</v>
      </c>
      <c r="G14" s="6">
        <f>E14/E20</f>
        <v>0.17200364027283208</v>
      </c>
      <c r="I14" s="15">
        <v>1868493132</v>
      </c>
      <c r="K14" s="6">
        <f>I14/I20</f>
        <v>0.17200364027283208</v>
      </c>
    </row>
    <row r="15" spans="1:11" ht="36" x14ac:dyDescent="0.4">
      <c r="A15" s="12" t="s">
        <v>200</v>
      </c>
      <c r="C15" s="5" t="s">
        <v>80</v>
      </c>
      <c r="E15" s="15">
        <v>-1147005</v>
      </c>
      <c r="G15" s="6">
        <f>E15/E20</f>
        <v>-1.0558724141520674E-4</v>
      </c>
      <c r="I15" s="15">
        <v>-1147005</v>
      </c>
      <c r="K15" s="6">
        <f>I15/I20</f>
        <v>-1.0558724141520674E-4</v>
      </c>
    </row>
    <row r="16" spans="1:11" ht="18" x14ac:dyDescent="0.4">
      <c r="A16" s="12" t="s">
        <v>201</v>
      </c>
      <c r="C16" s="5" t="s">
        <v>91</v>
      </c>
      <c r="E16" s="15">
        <v>1114173</v>
      </c>
      <c r="G16" s="6">
        <f>E16/E20</f>
        <v>1.0256490035292361E-4</v>
      </c>
      <c r="I16" s="15">
        <v>1114173</v>
      </c>
      <c r="K16" s="6">
        <f>I16/I20</f>
        <v>1.0256490035292361E-4</v>
      </c>
    </row>
    <row r="17" spans="1:11" ht="18" x14ac:dyDescent="0.4">
      <c r="A17" s="12" t="s">
        <v>201</v>
      </c>
      <c r="C17" s="5" t="s">
        <v>93</v>
      </c>
      <c r="E17" s="15">
        <v>1506836</v>
      </c>
      <c r="G17" s="6">
        <f>E17/E20</f>
        <v>1.3871138879527505E-4</v>
      </c>
      <c r="I17" s="15">
        <v>1506836</v>
      </c>
      <c r="K17" s="6">
        <f>I17/I20</f>
        <v>1.3871138879527505E-4</v>
      </c>
    </row>
    <row r="18" spans="1:11" ht="18" x14ac:dyDescent="0.4">
      <c r="A18" s="12" t="s">
        <v>202</v>
      </c>
      <c r="C18" s="5" t="s">
        <v>99</v>
      </c>
      <c r="E18" s="15">
        <v>1053</v>
      </c>
      <c r="G18" s="6">
        <f>E18/E20</f>
        <v>9.6933636043620294E-8</v>
      </c>
      <c r="I18" s="15">
        <v>1053</v>
      </c>
      <c r="K18" s="6">
        <f>I18/I20</f>
        <v>9.6933636043620294E-8</v>
      </c>
    </row>
    <row r="19" spans="1:11" ht="18" x14ac:dyDescent="0.4">
      <c r="A19" s="12" t="s">
        <v>202</v>
      </c>
      <c r="C19" s="5" t="s">
        <v>102</v>
      </c>
      <c r="E19" s="15">
        <v>10823</v>
      </c>
      <c r="G19" s="6">
        <f>E19/E20</f>
        <v>9.9630839781586188E-7</v>
      </c>
      <c r="I19" s="15">
        <v>10823</v>
      </c>
      <c r="K19" s="6">
        <f>I19/I20</f>
        <v>9.9630839781586188E-7</v>
      </c>
    </row>
    <row r="20" spans="1:11" ht="18" x14ac:dyDescent="0.4">
      <c r="A20" s="7" t="s">
        <v>28</v>
      </c>
      <c r="E20" s="17">
        <f>SUM(E9:$E$19)</f>
        <v>10863102252</v>
      </c>
      <c r="G20" s="8">
        <f>SUM(G9:$G$19)</f>
        <v>0.99999999999999989</v>
      </c>
      <c r="I20" s="17">
        <f>SUM(I9:$I$19)</f>
        <v>10863102252</v>
      </c>
      <c r="K20" s="8">
        <f>SUM(K9:$K$19)</f>
        <v>0.99999999999999989</v>
      </c>
    </row>
    <row r="21" spans="1:11" ht="18" x14ac:dyDescent="0.4">
      <c r="E21" s="9"/>
      <c r="G21" s="9"/>
      <c r="I21" s="18"/>
      <c r="K21" s="9"/>
    </row>
    <row r="22" spans="1:11" x14ac:dyDescent="0.4">
      <c r="I22" s="16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rightToLeft="1" workbookViewId="0">
      <selection activeCell="E12" sqref="E12"/>
    </sheetView>
  </sheetViews>
  <sheetFormatPr defaultRowHeight="17.25" x14ac:dyDescent="0.4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">
      <c r="A1" s="27" t="s">
        <v>0</v>
      </c>
      <c r="B1" s="26"/>
      <c r="C1" s="26"/>
      <c r="D1" s="26"/>
      <c r="E1" s="26"/>
    </row>
    <row r="2" spans="1:5" ht="20.100000000000001" customHeight="1" x14ac:dyDescent="0.4">
      <c r="A2" s="27" t="s">
        <v>121</v>
      </c>
      <c r="B2" s="26"/>
      <c r="C2" s="26"/>
      <c r="D2" s="26"/>
      <c r="E2" s="26"/>
    </row>
    <row r="3" spans="1:5" ht="20.100000000000001" customHeight="1" x14ac:dyDescent="0.4">
      <c r="A3" s="27" t="s">
        <v>2</v>
      </c>
      <c r="B3" s="26"/>
      <c r="C3" s="26"/>
      <c r="D3" s="26"/>
      <c r="E3" s="26"/>
    </row>
    <row r="5" spans="1:5" ht="18.75" x14ac:dyDescent="0.4">
      <c r="A5" s="28" t="s">
        <v>203</v>
      </c>
      <c r="B5" s="26"/>
      <c r="C5" s="26"/>
      <c r="D5" s="26"/>
      <c r="E5" s="26"/>
    </row>
    <row r="7" spans="1:5" ht="18.75" x14ac:dyDescent="0.4">
      <c r="C7" s="10" t="s">
        <v>137</v>
      </c>
      <c r="E7" s="10" t="s">
        <v>7</v>
      </c>
    </row>
    <row r="8" spans="1:5" ht="18.75" x14ac:dyDescent="0.4">
      <c r="A8" s="11" t="s">
        <v>133</v>
      </c>
      <c r="C8" s="11" t="s">
        <v>76</v>
      </c>
      <c r="E8" s="11" t="s">
        <v>76</v>
      </c>
    </row>
    <row r="9" spans="1:5" ht="18" x14ac:dyDescent="0.4">
      <c r="A9" s="12" t="s">
        <v>204</v>
      </c>
      <c r="C9" s="15">
        <v>12146932</v>
      </c>
      <c r="D9" s="16"/>
      <c r="E9" s="15">
        <v>12146932</v>
      </c>
    </row>
    <row r="10" spans="1:5" ht="18" x14ac:dyDescent="0.4">
      <c r="A10" s="12" t="s">
        <v>205</v>
      </c>
      <c r="C10" s="15">
        <v>99459780</v>
      </c>
      <c r="D10" s="16"/>
      <c r="E10" s="15">
        <v>99459780</v>
      </c>
    </row>
    <row r="11" spans="1:5" ht="18" x14ac:dyDescent="0.4">
      <c r="A11" s="12" t="s">
        <v>206</v>
      </c>
      <c r="C11" s="15">
        <v>1524723</v>
      </c>
      <c r="D11" s="16"/>
      <c r="E11" s="15">
        <v>1524723</v>
      </c>
    </row>
    <row r="12" spans="1:5" ht="18.75" thickBot="1" x14ac:dyDescent="0.45">
      <c r="A12" s="7" t="s">
        <v>28</v>
      </c>
      <c r="C12" s="17">
        <f>SUM(C9:C11)</f>
        <v>113131435</v>
      </c>
      <c r="D12" s="16"/>
      <c r="E12" s="17">
        <f>SUM(E9:E11)</f>
        <v>113131435</v>
      </c>
    </row>
    <row r="13" spans="1:5" ht="18" x14ac:dyDescent="0.4">
      <c r="C13" s="9"/>
      <c r="E13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6"/>
  <sheetViews>
    <sheetView rightToLeft="1" topLeftCell="A3" workbookViewId="0">
      <selection activeCell="S18" sqref="S18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20.100000000000001" customHeight="1" x14ac:dyDescent="0.4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5" spans="1:23" ht="18.75" x14ac:dyDescent="0.4">
      <c r="A5" s="28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8.75" x14ac:dyDescent="0.4">
      <c r="A6" s="28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8" spans="1:23" ht="18.75" x14ac:dyDescent="0.4">
      <c r="C8" s="29" t="s">
        <v>5</v>
      </c>
      <c r="D8" s="30"/>
      <c r="E8" s="30"/>
      <c r="F8" s="30"/>
      <c r="G8" s="30"/>
      <c r="I8" s="29" t="s">
        <v>6</v>
      </c>
      <c r="J8" s="30"/>
      <c r="K8" s="30"/>
      <c r="L8" s="30"/>
      <c r="M8" s="30"/>
      <c r="O8" s="29" t="s">
        <v>7</v>
      </c>
      <c r="P8" s="30"/>
      <c r="Q8" s="30"/>
      <c r="R8" s="30"/>
      <c r="S8" s="30"/>
      <c r="T8" s="30"/>
      <c r="U8" s="30"/>
      <c r="V8" s="30"/>
      <c r="W8" s="30"/>
    </row>
    <row r="9" spans="1:23" ht="18" x14ac:dyDescent="0.4">
      <c r="A9" s="31" t="s">
        <v>8</v>
      </c>
      <c r="C9" s="31" t="s">
        <v>9</v>
      </c>
      <c r="E9" s="31" t="s">
        <v>10</v>
      </c>
      <c r="G9" s="31" t="s">
        <v>11</v>
      </c>
      <c r="I9" s="31" t="s">
        <v>12</v>
      </c>
      <c r="J9" s="26"/>
      <c r="L9" s="31" t="s">
        <v>13</v>
      </c>
      <c r="M9" s="26"/>
      <c r="O9" s="31" t="s">
        <v>9</v>
      </c>
      <c r="Q9" s="33" t="s">
        <v>14</v>
      </c>
      <c r="S9" s="31" t="s">
        <v>10</v>
      </c>
      <c r="U9" s="31" t="s">
        <v>11</v>
      </c>
      <c r="W9" s="33" t="s">
        <v>15</v>
      </c>
    </row>
    <row r="10" spans="1:23" ht="18" x14ac:dyDescent="0.4">
      <c r="A10" s="32"/>
      <c r="C10" s="32"/>
      <c r="E10" s="32"/>
      <c r="G10" s="32"/>
      <c r="I10" s="2" t="s">
        <v>9</v>
      </c>
      <c r="J10" s="2" t="s">
        <v>10</v>
      </c>
      <c r="L10" s="2" t="s">
        <v>9</v>
      </c>
      <c r="M10" s="2" t="s">
        <v>16</v>
      </c>
      <c r="O10" s="32"/>
      <c r="Q10" s="32"/>
      <c r="S10" s="32"/>
      <c r="U10" s="32"/>
      <c r="W10" s="32"/>
    </row>
    <row r="11" spans="1:23" ht="18" x14ac:dyDescent="0.4">
      <c r="A11" s="3" t="s">
        <v>17</v>
      </c>
      <c r="C11" s="15">
        <v>1500000</v>
      </c>
      <c r="D11" s="16"/>
      <c r="E11" s="15">
        <v>30027239999</v>
      </c>
      <c r="F11" s="16"/>
      <c r="G11" s="15">
        <v>28062031500</v>
      </c>
      <c r="H11" s="16"/>
      <c r="I11" s="16"/>
      <c r="J11" s="16"/>
      <c r="K11" s="16"/>
      <c r="L11" s="15">
        <v>0</v>
      </c>
      <c r="M11" s="15">
        <v>0</v>
      </c>
      <c r="N11" s="15"/>
      <c r="O11" s="15">
        <v>1500000</v>
      </c>
      <c r="P11" s="16"/>
      <c r="Q11" s="15">
        <v>16650</v>
      </c>
      <c r="R11" s="16"/>
      <c r="S11" s="15">
        <v>30027239999</v>
      </c>
      <c r="T11" s="16"/>
      <c r="U11" s="15">
        <v>24826398750</v>
      </c>
      <c r="W11" s="6">
        <v>2.8721037728889221E-2</v>
      </c>
    </row>
    <row r="12" spans="1:23" ht="18" x14ac:dyDescent="0.4">
      <c r="A12" s="3" t="s">
        <v>18</v>
      </c>
      <c r="C12" s="15">
        <v>1249992</v>
      </c>
      <c r="D12" s="16"/>
      <c r="E12" s="15">
        <v>8540421329</v>
      </c>
      <c r="F12" s="16"/>
      <c r="G12" s="15">
        <v>21173129491</v>
      </c>
      <c r="H12" s="16"/>
      <c r="I12" s="15">
        <v>0</v>
      </c>
      <c r="J12" s="15">
        <v>0</v>
      </c>
      <c r="K12" s="16"/>
      <c r="L12" s="15">
        <v>1249992</v>
      </c>
      <c r="M12" s="15">
        <v>19625752926</v>
      </c>
      <c r="N12" s="16"/>
      <c r="O12" s="15">
        <v>0</v>
      </c>
      <c r="P12" s="16"/>
      <c r="Q12" s="15">
        <v>0</v>
      </c>
      <c r="R12" s="16"/>
      <c r="S12" s="15">
        <v>0</v>
      </c>
      <c r="T12" s="16"/>
      <c r="U12" s="15">
        <v>0</v>
      </c>
      <c r="W12" s="6">
        <v>1.1568749063490017E-12</v>
      </c>
    </row>
    <row r="13" spans="1:23" ht="18" x14ac:dyDescent="0.4">
      <c r="A13" s="3" t="s">
        <v>19</v>
      </c>
      <c r="C13" s="15">
        <v>5100000</v>
      </c>
      <c r="D13" s="16"/>
      <c r="E13" s="15">
        <v>20631061400</v>
      </c>
      <c r="F13" s="16"/>
      <c r="G13" s="15">
        <v>17713374570</v>
      </c>
      <c r="H13" s="16"/>
      <c r="I13" s="15">
        <v>0</v>
      </c>
      <c r="J13" s="15">
        <v>0</v>
      </c>
      <c r="K13" s="16"/>
      <c r="L13" s="15">
        <v>5100000</v>
      </c>
      <c r="M13" s="15">
        <v>16653816770</v>
      </c>
      <c r="N13" s="16"/>
      <c r="O13" s="15">
        <v>0</v>
      </c>
      <c r="P13" s="16"/>
      <c r="Q13" s="15">
        <v>0</v>
      </c>
      <c r="R13" s="16"/>
      <c r="S13" s="15">
        <v>0</v>
      </c>
      <c r="T13" s="16"/>
      <c r="U13" s="15">
        <v>0</v>
      </c>
      <c r="W13" s="6">
        <v>1.1568749063490017E-12</v>
      </c>
    </row>
    <row r="14" spans="1:23" ht="36" x14ac:dyDescent="0.4">
      <c r="A14" s="3" t="s">
        <v>20</v>
      </c>
      <c r="C14" s="15">
        <v>38137</v>
      </c>
      <c r="D14" s="16"/>
      <c r="E14" s="15">
        <v>26720135</v>
      </c>
      <c r="F14" s="16"/>
      <c r="G14" s="15">
        <v>26537059</v>
      </c>
      <c r="H14" s="16"/>
      <c r="I14" s="15">
        <v>0</v>
      </c>
      <c r="J14" s="15">
        <v>0</v>
      </c>
      <c r="K14" s="16"/>
      <c r="L14" s="15">
        <v>0</v>
      </c>
      <c r="M14" s="15">
        <v>0</v>
      </c>
      <c r="N14" s="15"/>
      <c r="O14" s="15">
        <v>38137</v>
      </c>
      <c r="P14" s="16"/>
      <c r="Q14" s="15">
        <v>700</v>
      </c>
      <c r="R14" s="16"/>
      <c r="S14" s="15">
        <v>26720135</v>
      </c>
      <c r="T14" s="16"/>
      <c r="U14" s="15">
        <v>26537059</v>
      </c>
      <c r="W14" s="6">
        <v>3.0700057645402931E-5</v>
      </c>
    </row>
    <row r="15" spans="1:23" ht="36" x14ac:dyDescent="0.4">
      <c r="A15" s="3" t="s">
        <v>21</v>
      </c>
      <c r="C15" s="15">
        <v>108053</v>
      </c>
      <c r="D15" s="16"/>
      <c r="E15" s="15">
        <v>54075554</v>
      </c>
      <c r="F15" s="16"/>
      <c r="G15" s="15">
        <v>53705042</v>
      </c>
      <c r="H15" s="16"/>
      <c r="I15" s="15">
        <v>0</v>
      </c>
      <c r="J15" s="15">
        <v>0</v>
      </c>
      <c r="K15" s="16"/>
      <c r="L15" s="15">
        <v>0</v>
      </c>
      <c r="M15" s="15">
        <v>0</v>
      </c>
      <c r="N15" s="15"/>
      <c r="O15" s="15">
        <v>108053</v>
      </c>
      <c r="P15" s="16"/>
      <c r="Q15" s="15">
        <v>500</v>
      </c>
      <c r="R15" s="16"/>
      <c r="S15" s="15">
        <v>54075554</v>
      </c>
      <c r="T15" s="16"/>
      <c r="U15" s="15">
        <v>53705042</v>
      </c>
      <c r="W15" s="6">
        <v>6.21300154342192E-5</v>
      </c>
    </row>
    <row r="16" spans="1:23" ht="18" x14ac:dyDescent="0.4">
      <c r="A16" s="3" t="s">
        <v>22</v>
      </c>
      <c r="C16" s="15">
        <v>2125000</v>
      </c>
      <c r="D16" s="16"/>
      <c r="E16" s="15">
        <v>27233273239</v>
      </c>
      <c r="F16" s="16"/>
      <c r="G16" s="15">
        <v>29509616812</v>
      </c>
      <c r="H16" s="16"/>
      <c r="I16" s="15">
        <v>0</v>
      </c>
      <c r="J16" s="15">
        <v>0</v>
      </c>
      <c r="K16" s="16"/>
      <c r="L16" s="15">
        <v>2125000</v>
      </c>
      <c r="M16" s="15">
        <v>29530740533</v>
      </c>
      <c r="N16" s="16"/>
      <c r="O16" s="15">
        <v>0</v>
      </c>
      <c r="P16" s="16"/>
      <c r="Q16" s="15">
        <v>0</v>
      </c>
      <c r="R16" s="16"/>
      <c r="S16" s="15">
        <v>0</v>
      </c>
      <c r="T16" s="16"/>
      <c r="U16" s="15">
        <v>0</v>
      </c>
      <c r="W16" s="6">
        <v>1.1568749063490017E-12</v>
      </c>
    </row>
    <row r="17" spans="1:23" ht="36" x14ac:dyDescent="0.4">
      <c r="A17" s="3" t="s">
        <v>23</v>
      </c>
      <c r="C17" s="15">
        <v>508436</v>
      </c>
      <c r="D17" s="16"/>
      <c r="E17" s="15">
        <v>4495346998</v>
      </c>
      <c r="F17" s="16"/>
      <c r="G17" s="15">
        <v>4250504877</v>
      </c>
      <c r="H17" s="16"/>
      <c r="I17" s="15">
        <v>0</v>
      </c>
      <c r="J17" s="15">
        <v>0</v>
      </c>
      <c r="K17" s="16"/>
      <c r="L17" s="15">
        <v>0</v>
      </c>
      <c r="M17" s="15">
        <v>0</v>
      </c>
      <c r="N17" s="15"/>
      <c r="O17" s="15">
        <v>508436</v>
      </c>
      <c r="P17" s="16"/>
      <c r="Q17" s="15">
        <v>7040</v>
      </c>
      <c r="R17" s="16"/>
      <c r="S17" s="15">
        <v>4495346998</v>
      </c>
      <c r="T17" s="16"/>
      <c r="U17" s="15">
        <v>3558092073</v>
      </c>
      <c r="W17" s="6">
        <v>4.1162674337329999E-3</v>
      </c>
    </row>
    <row r="18" spans="1:23" ht="18" x14ac:dyDescent="0.4">
      <c r="A18" s="3" t="s">
        <v>24</v>
      </c>
      <c r="C18" s="15">
        <v>5000000</v>
      </c>
      <c r="D18" s="16"/>
      <c r="E18" s="15">
        <v>62178616291</v>
      </c>
      <c r="F18" s="16"/>
      <c r="G18" s="15">
        <v>54623047500</v>
      </c>
      <c r="H18" s="16"/>
      <c r="I18" s="15">
        <v>0</v>
      </c>
      <c r="J18" s="15">
        <v>0</v>
      </c>
      <c r="K18" s="16"/>
      <c r="L18" s="15">
        <v>5000000</v>
      </c>
      <c r="M18" s="15">
        <v>55148900921</v>
      </c>
      <c r="N18" s="16"/>
      <c r="O18" s="15">
        <v>0</v>
      </c>
      <c r="P18" s="15"/>
      <c r="Q18" s="15">
        <v>0</v>
      </c>
      <c r="R18" s="16"/>
      <c r="S18" s="15">
        <v>0</v>
      </c>
      <c r="T18" s="16"/>
      <c r="U18" s="15">
        <v>0</v>
      </c>
      <c r="W18" s="6">
        <v>-1.1568749063490017E-12</v>
      </c>
    </row>
    <row r="19" spans="1:23" ht="18" x14ac:dyDescent="0.4">
      <c r="A19" s="3" t="s">
        <v>25</v>
      </c>
      <c r="C19" s="15">
        <v>2860000</v>
      </c>
      <c r="D19" s="16"/>
      <c r="E19" s="15">
        <v>21942213740</v>
      </c>
      <c r="F19" s="16"/>
      <c r="G19" s="15">
        <v>12449422557</v>
      </c>
      <c r="H19" s="16"/>
      <c r="I19" s="15">
        <v>0</v>
      </c>
      <c r="J19" s="15">
        <v>0</v>
      </c>
      <c r="K19" s="16"/>
      <c r="L19" s="15">
        <v>2860000</v>
      </c>
      <c r="M19" s="15">
        <v>10798214870</v>
      </c>
      <c r="N19" s="16"/>
      <c r="O19" s="15">
        <v>0</v>
      </c>
      <c r="P19" s="15"/>
      <c r="Q19" s="15">
        <v>0</v>
      </c>
      <c r="R19" s="16"/>
      <c r="S19" s="15">
        <v>0</v>
      </c>
      <c r="T19" s="16"/>
      <c r="U19" s="15">
        <v>0</v>
      </c>
      <c r="W19" s="6">
        <v>-1.1568749063490017E-12</v>
      </c>
    </row>
    <row r="20" spans="1:23" ht="18" x14ac:dyDescent="0.4">
      <c r="A20" s="3" t="s">
        <v>26</v>
      </c>
      <c r="C20" s="15">
        <v>3796964</v>
      </c>
      <c r="D20" s="16"/>
      <c r="E20" s="15">
        <v>20132099142</v>
      </c>
      <c r="F20" s="16"/>
      <c r="G20" s="15">
        <v>26571579332</v>
      </c>
      <c r="H20" s="16"/>
      <c r="I20" s="15">
        <v>0</v>
      </c>
      <c r="J20" s="15">
        <v>0</v>
      </c>
      <c r="K20" s="16"/>
      <c r="L20" s="15">
        <v>3796964</v>
      </c>
      <c r="M20" s="15">
        <v>24791720673</v>
      </c>
      <c r="N20" s="16"/>
      <c r="O20" s="15">
        <v>0</v>
      </c>
      <c r="P20" s="15"/>
      <c r="Q20" s="15">
        <v>0</v>
      </c>
      <c r="R20" s="16"/>
      <c r="S20" s="15">
        <v>0</v>
      </c>
      <c r="T20" s="16"/>
      <c r="U20" s="15">
        <v>0</v>
      </c>
      <c r="W20" s="6">
        <v>1.1568749063490017E-12</v>
      </c>
    </row>
    <row r="21" spans="1:23" ht="18" x14ac:dyDescent="0.4">
      <c r="A21" s="3" t="s">
        <v>27</v>
      </c>
      <c r="C21" s="15">
        <v>300000</v>
      </c>
      <c r="D21" s="16"/>
      <c r="E21" s="15">
        <f>4190409325-26</f>
        <v>4190409299</v>
      </c>
      <c r="F21" s="16"/>
      <c r="G21" s="15">
        <f>6826141350-26</f>
        <v>6826141324</v>
      </c>
      <c r="H21" s="16"/>
      <c r="I21" s="15">
        <v>0</v>
      </c>
      <c r="J21" s="15">
        <v>0</v>
      </c>
      <c r="K21" s="16"/>
      <c r="L21" s="15">
        <v>0</v>
      </c>
      <c r="M21" s="15">
        <v>0</v>
      </c>
      <c r="N21" s="15"/>
      <c r="O21" s="15">
        <v>300000</v>
      </c>
      <c r="P21" s="16"/>
      <c r="Q21" s="15">
        <v>15190</v>
      </c>
      <c r="R21" s="16"/>
      <c r="S21" s="15">
        <f>4190409325-26</f>
        <v>4190409299</v>
      </c>
      <c r="T21" s="16"/>
      <c r="U21" s="15">
        <f>4529885850-26</f>
        <v>4529885824</v>
      </c>
      <c r="W21" s="6">
        <v>5.240511268490418E-3</v>
      </c>
    </row>
    <row r="22" spans="1:23" ht="18.75" thickBot="1" x14ac:dyDescent="0.45">
      <c r="A22" s="7" t="s">
        <v>28</v>
      </c>
      <c r="C22" s="17">
        <f>SUM(C11:$C$21)</f>
        <v>22586582</v>
      </c>
      <c r="D22" s="16"/>
      <c r="E22" s="17">
        <f>SUM(E11:$E$21)</f>
        <v>199451477126</v>
      </c>
      <c r="F22" s="16"/>
      <c r="G22" s="17">
        <f>SUM(G11:$G$21)</f>
        <v>201259090064</v>
      </c>
      <c r="H22" s="16"/>
      <c r="I22" s="17">
        <f>SUM(I11:$I$21)</f>
        <v>0</v>
      </c>
      <c r="J22" s="17">
        <f>SUM(J11:$J$21)</f>
        <v>0</v>
      </c>
      <c r="K22" s="16"/>
      <c r="L22" s="17">
        <f>SUM(L11:$L$21)</f>
        <v>20131956</v>
      </c>
      <c r="M22" s="17">
        <f>SUM(M11:$M$21)</f>
        <v>156549146693</v>
      </c>
      <c r="N22" s="16"/>
      <c r="O22" s="17">
        <f>SUM(O11:$O$21)</f>
        <v>2454626</v>
      </c>
      <c r="P22" s="16"/>
      <c r="Q22" s="17">
        <f>SUM(Q11:$Q$21)</f>
        <v>40080</v>
      </c>
      <c r="R22" s="16"/>
      <c r="S22" s="37">
        <f>SUM(S11:$S$21)</f>
        <v>38793791985</v>
      </c>
      <c r="T22" s="38"/>
      <c r="U22" s="37">
        <f>SUM(U11:$U$21)</f>
        <v>32994618748</v>
      </c>
      <c r="W22" s="8">
        <f>SUM(W11:$W$21)</f>
        <v>3.8170646506506013E-2</v>
      </c>
    </row>
    <row r="23" spans="1:23" ht="18.75" thickTop="1" x14ac:dyDescent="0.4">
      <c r="C23" s="9"/>
      <c r="E23" s="9"/>
      <c r="G23" s="9"/>
      <c r="I23" s="9"/>
      <c r="J23" s="9"/>
      <c r="L23" s="9"/>
      <c r="M23" s="9"/>
      <c r="O23" s="9"/>
      <c r="Q23" s="9"/>
      <c r="S23" s="9"/>
      <c r="U23" s="9"/>
      <c r="W23" s="9"/>
    </row>
    <row r="24" spans="1:23" ht="18" x14ac:dyDescent="0.4">
      <c r="A24" s="19"/>
      <c r="B24" s="20"/>
      <c r="C24" s="21"/>
      <c r="D24" s="22"/>
      <c r="E24" s="21"/>
      <c r="F24" s="22"/>
      <c r="G24" s="21"/>
      <c r="H24" s="22"/>
      <c r="I24" s="21"/>
      <c r="J24" s="21"/>
      <c r="K24" s="22"/>
      <c r="L24" s="21"/>
      <c r="M24" s="21"/>
      <c r="N24" s="22"/>
      <c r="O24" s="21"/>
      <c r="P24" s="22"/>
      <c r="Q24" s="21"/>
      <c r="R24" s="22"/>
      <c r="S24" s="21"/>
      <c r="T24" s="22"/>
      <c r="U24" s="21"/>
      <c r="V24" s="20"/>
      <c r="W24" s="23"/>
    </row>
    <row r="25" spans="1:23" x14ac:dyDescent="0.4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x14ac:dyDescent="0.4">
      <c r="S26" s="16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18.75" x14ac:dyDescent="0.4">
      <c r="A5" s="28" t="s">
        <v>29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8.75" x14ac:dyDescent="0.4">
      <c r="C7" s="29" t="s">
        <v>5</v>
      </c>
      <c r="D7" s="30"/>
      <c r="E7" s="30"/>
      <c r="F7" s="30"/>
      <c r="G7" s="30"/>
      <c r="H7" s="30"/>
      <c r="I7" s="30"/>
      <c r="K7" s="29" t="s">
        <v>7</v>
      </c>
      <c r="L7" s="30"/>
      <c r="M7" s="30"/>
      <c r="N7" s="30"/>
      <c r="O7" s="30"/>
      <c r="P7" s="30"/>
      <c r="Q7" s="30"/>
    </row>
    <row r="8" spans="1:17" ht="18.75" x14ac:dyDescent="0.4">
      <c r="A8" s="10" t="s">
        <v>30</v>
      </c>
      <c r="C8" s="10" t="s">
        <v>31</v>
      </c>
      <c r="E8" s="10" t="s">
        <v>32</v>
      </c>
      <c r="G8" s="10" t="s">
        <v>33</v>
      </c>
      <c r="I8" s="10" t="s">
        <v>34</v>
      </c>
      <c r="K8" s="10" t="s">
        <v>31</v>
      </c>
      <c r="M8" s="10" t="s">
        <v>32</v>
      </c>
      <c r="O8" s="10" t="s">
        <v>33</v>
      </c>
      <c r="Q8" s="10" t="s">
        <v>34</v>
      </c>
    </row>
    <row r="9" spans="1:17" ht="18" x14ac:dyDescent="0.4">
      <c r="A9" s="7" t="s">
        <v>28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 x14ac:dyDescent="0.4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5"/>
  <sheetViews>
    <sheetView rightToLeft="1" tabSelected="1" topLeftCell="E2" workbookViewId="0">
      <selection activeCell="AE20" sqref="AE20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20.100000000000001" customHeight="1" x14ac:dyDescent="0.4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5" spans="1:35" ht="18.75" x14ac:dyDescent="0.4">
      <c r="A5" s="28" t="s">
        <v>35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7" spans="1:35" ht="18.75" x14ac:dyDescent="0.4">
      <c r="C7" s="29" t="s">
        <v>36</v>
      </c>
      <c r="D7" s="30"/>
      <c r="E7" s="30"/>
      <c r="F7" s="30"/>
      <c r="G7" s="30"/>
      <c r="H7" s="30"/>
      <c r="I7" s="30"/>
      <c r="J7" s="30"/>
      <c r="K7" s="30"/>
      <c r="L7" s="30"/>
      <c r="M7" s="30"/>
      <c r="O7" s="29" t="s">
        <v>5</v>
      </c>
      <c r="P7" s="30"/>
      <c r="Q7" s="30"/>
      <c r="R7" s="30"/>
      <c r="S7" s="30"/>
      <c r="U7" s="29" t="s">
        <v>6</v>
      </c>
      <c r="V7" s="30"/>
      <c r="W7" s="30"/>
      <c r="X7" s="30"/>
      <c r="Y7" s="30"/>
      <c r="AA7" s="29" t="s">
        <v>7</v>
      </c>
      <c r="AB7" s="30"/>
      <c r="AC7" s="30"/>
      <c r="AD7" s="30"/>
      <c r="AE7" s="30"/>
      <c r="AF7" s="30"/>
      <c r="AG7" s="30"/>
      <c r="AH7" s="30"/>
      <c r="AI7" s="30"/>
    </row>
    <row r="8" spans="1:35" ht="18" x14ac:dyDescent="0.4">
      <c r="A8" s="31" t="s">
        <v>37</v>
      </c>
      <c r="C8" s="33" t="s">
        <v>38</v>
      </c>
      <c r="E8" s="33" t="s">
        <v>39</v>
      </c>
      <c r="G8" s="33" t="s">
        <v>40</v>
      </c>
      <c r="I8" s="33" t="s">
        <v>41</v>
      </c>
      <c r="K8" s="33" t="s">
        <v>42</v>
      </c>
      <c r="M8" s="33" t="s">
        <v>34</v>
      </c>
      <c r="O8" s="31" t="s">
        <v>9</v>
      </c>
      <c r="Q8" s="31" t="s">
        <v>10</v>
      </c>
      <c r="S8" s="31" t="s">
        <v>11</v>
      </c>
      <c r="U8" s="31" t="s">
        <v>12</v>
      </c>
      <c r="V8" s="26"/>
      <c r="X8" s="31" t="s">
        <v>13</v>
      </c>
      <c r="Y8" s="26"/>
      <c r="AA8" s="31" t="s">
        <v>9</v>
      </c>
      <c r="AC8" s="33" t="s">
        <v>43</v>
      </c>
      <c r="AE8" s="31" t="s">
        <v>10</v>
      </c>
      <c r="AG8" s="31" t="s">
        <v>11</v>
      </c>
      <c r="AI8" s="33" t="s">
        <v>15</v>
      </c>
    </row>
    <row r="9" spans="1:35" ht="18" x14ac:dyDescent="0.4">
      <c r="A9" s="32"/>
      <c r="C9" s="32"/>
      <c r="E9" s="32"/>
      <c r="G9" s="32"/>
      <c r="I9" s="32"/>
      <c r="K9" s="32"/>
      <c r="M9" s="32"/>
      <c r="O9" s="32"/>
      <c r="Q9" s="32"/>
      <c r="S9" s="32"/>
      <c r="U9" s="2" t="s">
        <v>9</v>
      </c>
      <c r="V9" s="2" t="s">
        <v>10</v>
      </c>
      <c r="X9" s="2" t="s">
        <v>9</v>
      </c>
      <c r="Y9" s="2" t="s">
        <v>16</v>
      </c>
      <c r="AA9" s="32"/>
      <c r="AC9" s="32"/>
      <c r="AE9" s="32"/>
      <c r="AG9" s="32"/>
      <c r="AI9" s="32"/>
    </row>
    <row r="10" spans="1:35" ht="18" x14ac:dyDescent="0.4">
      <c r="A10" s="3" t="s">
        <v>44</v>
      </c>
      <c r="C10" s="5" t="s">
        <v>45</v>
      </c>
      <c r="E10" s="5" t="s">
        <v>46</v>
      </c>
      <c r="G10" s="5" t="s">
        <v>47</v>
      </c>
      <c r="I10" s="5" t="s">
        <v>48</v>
      </c>
      <c r="K10" s="5" t="s">
        <v>49</v>
      </c>
      <c r="O10" s="15">
        <v>82900</v>
      </c>
      <c r="P10" s="16"/>
      <c r="Q10" s="15">
        <v>79362945909</v>
      </c>
      <c r="R10" s="16"/>
      <c r="S10" s="15">
        <v>80920600482</v>
      </c>
      <c r="T10" s="16"/>
      <c r="U10" s="15">
        <v>0</v>
      </c>
      <c r="V10" s="15">
        <v>0</v>
      </c>
      <c r="W10" s="39"/>
      <c r="X10" s="40">
        <v>0</v>
      </c>
      <c r="Y10" s="40">
        <v>0</v>
      </c>
      <c r="Z10" s="15"/>
      <c r="AA10" s="15">
        <v>82900</v>
      </c>
      <c r="AB10" s="16"/>
      <c r="AC10" s="15">
        <v>976300</v>
      </c>
      <c r="AD10" s="16"/>
      <c r="AE10" s="15">
        <v>79362945909</v>
      </c>
      <c r="AF10" s="16"/>
      <c r="AG10" s="15">
        <v>80920600482</v>
      </c>
      <c r="AI10" s="6">
        <v>9.3615012104318732E-2</v>
      </c>
    </row>
    <row r="11" spans="1:35" ht="36" x14ac:dyDescent="0.4">
      <c r="A11" s="3" t="s">
        <v>50</v>
      </c>
      <c r="C11" s="5" t="s">
        <v>51</v>
      </c>
      <c r="E11" s="5" t="s">
        <v>46</v>
      </c>
      <c r="G11" s="5" t="s">
        <v>52</v>
      </c>
      <c r="I11" s="5" t="s">
        <v>53</v>
      </c>
      <c r="K11" s="5" t="s">
        <v>54</v>
      </c>
      <c r="O11" s="15">
        <v>36000</v>
      </c>
      <c r="P11" s="16"/>
      <c r="Q11" s="15">
        <v>23186181729</v>
      </c>
      <c r="R11" s="16"/>
      <c r="S11" s="15">
        <v>27533928571</v>
      </c>
      <c r="T11" s="16"/>
      <c r="U11" s="15">
        <v>0</v>
      </c>
      <c r="V11" s="15">
        <v>0</v>
      </c>
      <c r="W11" s="39"/>
      <c r="X11" s="40">
        <v>0</v>
      </c>
      <c r="Y11" s="40">
        <v>0</v>
      </c>
      <c r="Z11" s="15"/>
      <c r="AA11" s="15">
        <v>36000</v>
      </c>
      <c r="AB11" s="16"/>
      <c r="AC11" s="15">
        <v>779980</v>
      </c>
      <c r="AD11" s="16"/>
      <c r="AE11" s="15">
        <v>23186181729</v>
      </c>
      <c r="AF11" s="16"/>
      <c r="AG11" s="15">
        <v>28074190630</v>
      </c>
      <c r="AI11" s="6">
        <v>3.2478326655905269E-2</v>
      </c>
    </row>
    <row r="12" spans="1:35" ht="36" x14ac:dyDescent="0.4">
      <c r="A12" s="3" t="s">
        <v>55</v>
      </c>
      <c r="C12" s="5" t="s">
        <v>51</v>
      </c>
      <c r="E12" s="5" t="s">
        <v>46</v>
      </c>
      <c r="G12" s="5" t="s">
        <v>56</v>
      </c>
      <c r="I12" s="5" t="s">
        <v>57</v>
      </c>
      <c r="K12" s="5" t="s">
        <v>54</v>
      </c>
      <c r="O12" s="15">
        <v>43499</v>
      </c>
      <c r="P12" s="16"/>
      <c r="Q12" s="15">
        <v>32663216933</v>
      </c>
      <c r="R12" s="16"/>
      <c r="S12" s="15">
        <v>43333677967</v>
      </c>
      <c r="T12" s="16"/>
      <c r="U12" s="15">
        <v>0</v>
      </c>
      <c r="V12" s="15">
        <v>0</v>
      </c>
      <c r="W12" s="39"/>
      <c r="X12" s="15">
        <v>43499</v>
      </c>
      <c r="Y12" s="15">
        <v>43499000000</v>
      </c>
      <c r="Z12" s="16"/>
      <c r="AA12" s="15">
        <v>0</v>
      </c>
      <c r="AB12" s="16"/>
      <c r="AC12" s="15">
        <v>0</v>
      </c>
      <c r="AD12" s="16"/>
      <c r="AE12" s="15">
        <v>0</v>
      </c>
      <c r="AF12" s="16"/>
      <c r="AG12" s="15">
        <v>0</v>
      </c>
      <c r="AI12" s="6">
        <v>0</v>
      </c>
    </row>
    <row r="13" spans="1:35" ht="36" x14ac:dyDescent="0.4">
      <c r="A13" s="3" t="s">
        <v>58</v>
      </c>
      <c r="C13" s="5" t="s">
        <v>51</v>
      </c>
      <c r="E13" s="5" t="s">
        <v>46</v>
      </c>
      <c r="G13" s="5" t="s">
        <v>59</v>
      </c>
      <c r="I13" s="5" t="s">
        <v>60</v>
      </c>
      <c r="K13" s="5" t="s">
        <v>54</v>
      </c>
      <c r="O13" s="15">
        <v>40933</v>
      </c>
      <c r="P13" s="16"/>
      <c r="Q13" s="15">
        <v>29794567974</v>
      </c>
      <c r="R13" s="16"/>
      <c r="S13" s="15">
        <v>39880750814</v>
      </c>
      <c r="T13" s="16"/>
      <c r="U13" s="15">
        <v>0</v>
      </c>
      <c r="V13" s="15">
        <v>0</v>
      </c>
      <c r="W13" s="39"/>
      <c r="X13" s="40">
        <v>0</v>
      </c>
      <c r="Y13" s="40">
        <v>0</v>
      </c>
      <c r="Z13" s="15"/>
      <c r="AA13" s="15">
        <v>40933</v>
      </c>
      <c r="AB13" s="16"/>
      <c r="AC13" s="15">
        <v>992400</v>
      </c>
      <c r="AD13" s="16"/>
      <c r="AE13" s="15">
        <v>29794567974</v>
      </c>
      <c r="AF13" s="16"/>
      <c r="AG13" s="15">
        <v>40614546479</v>
      </c>
      <c r="AI13" s="6">
        <v>4.6985949654300301E-2</v>
      </c>
    </row>
    <row r="14" spans="1:35" ht="18" x14ac:dyDescent="0.4">
      <c r="A14" s="7" t="s">
        <v>28</v>
      </c>
      <c r="O14" s="17">
        <f>SUM(O10:$O$13)</f>
        <v>203332</v>
      </c>
      <c r="P14" s="16"/>
      <c r="Q14" s="17">
        <f>SUM(Q10:$Q$13)</f>
        <v>165006912545</v>
      </c>
      <c r="R14" s="16"/>
      <c r="S14" s="17">
        <f>SUM(S10:$S$13)</f>
        <v>191668957834</v>
      </c>
      <c r="T14" s="16"/>
      <c r="U14" s="17">
        <f>SUM(U10:$U$13)</f>
        <v>0</v>
      </c>
      <c r="V14" s="17">
        <f>SUM(V10:$V$13)</f>
        <v>0</v>
      </c>
      <c r="W14" s="16"/>
      <c r="X14" s="17">
        <f>SUM(X10:$X$13)</f>
        <v>43499</v>
      </c>
      <c r="Y14" s="17">
        <f>SUM(Y10:$Y$13)</f>
        <v>43499000000</v>
      </c>
      <c r="Z14" s="16"/>
      <c r="AA14" s="17">
        <f>SUM(AA10:$AA$13)</f>
        <v>159833</v>
      </c>
      <c r="AB14" s="16"/>
      <c r="AC14" s="17">
        <f>SUM(AC10:$AC$13)</f>
        <v>2748680</v>
      </c>
      <c r="AD14" s="16"/>
      <c r="AE14" s="17">
        <f>SUM(AE10:$AE$13)</f>
        <v>132343695612</v>
      </c>
      <c r="AF14" s="16"/>
      <c r="AG14" s="17">
        <f>SUM(AG10:$AG$13)</f>
        <v>149609337591</v>
      </c>
      <c r="AI14" s="8">
        <f>SUM(AI10:$AI$13)</f>
        <v>0.1730792884145243</v>
      </c>
    </row>
    <row r="15" spans="1:35" ht="18" x14ac:dyDescent="0.4">
      <c r="O15" s="9"/>
      <c r="Q15" s="9"/>
      <c r="S15" s="9"/>
      <c r="U15" s="9"/>
      <c r="V15" s="9"/>
      <c r="X15" s="9"/>
      <c r="Y15" s="9"/>
      <c r="AA15" s="9"/>
      <c r="AC15" s="9"/>
      <c r="AE15" s="9"/>
      <c r="AG15" s="9"/>
      <c r="AI15" s="9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 x14ac:dyDescent="0.4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0.100000000000001" customHeight="1" x14ac:dyDescent="0.4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5" spans="1:13" ht="18.75" x14ac:dyDescent="0.4">
      <c r="A5" s="28" t="s">
        <v>61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8.75" x14ac:dyDescent="0.4">
      <c r="A6" s="28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8" spans="1:13" ht="18.75" x14ac:dyDescent="0.4">
      <c r="C8" s="29" t="s">
        <v>7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37.5" x14ac:dyDescent="0.4">
      <c r="A9" s="10" t="s">
        <v>63</v>
      </c>
      <c r="C9" s="10" t="s">
        <v>9</v>
      </c>
      <c r="E9" s="10" t="s">
        <v>64</v>
      </c>
      <c r="G9" s="10" t="s">
        <v>65</v>
      </c>
      <c r="I9" s="10" t="s">
        <v>66</v>
      </c>
      <c r="K9" s="11" t="s">
        <v>67</v>
      </c>
      <c r="M9" s="10" t="s">
        <v>68</v>
      </c>
    </row>
    <row r="10" spans="1:13" ht="18" x14ac:dyDescent="0.4">
      <c r="A10" s="7" t="s">
        <v>28</v>
      </c>
      <c r="K10" s="7">
        <f>SUM($K$9)</f>
        <v>0</v>
      </c>
    </row>
    <row r="11" spans="1:13" ht="18" x14ac:dyDescent="0.4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4"/>
  <sheetViews>
    <sheetView rightToLeft="1" workbookViewId="0">
      <selection activeCell="K22" sqref="K22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18.75" x14ac:dyDescent="0.4">
      <c r="A5" s="28" t="s">
        <v>69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18.75" x14ac:dyDescent="0.4">
      <c r="C7" s="29" t="s">
        <v>70</v>
      </c>
      <c r="D7" s="30"/>
      <c r="E7" s="30"/>
      <c r="F7" s="30"/>
      <c r="G7" s="30"/>
      <c r="H7" s="30"/>
      <c r="I7" s="30"/>
      <c r="K7" s="10" t="s">
        <v>5</v>
      </c>
      <c r="M7" s="29" t="s">
        <v>6</v>
      </c>
      <c r="N7" s="30"/>
      <c r="O7" s="30"/>
      <c r="Q7" s="29" t="s">
        <v>7</v>
      </c>
      <c r="R7" s="30"/>
      <c r="S7" s="30"/>
    </row>
    <row r="8" spans="1:19" ht="56.25" x14ac:dyDescent="0.4">
      <c r="A8" s="10" t="s">
        <v>71</v>
      </c>
      <c r="C8" s="10" t="s">
        <v>72</v>
      </c>
      <c r="E8" s="10" t="s">
        <v>73</v>
      </c>
      <c r="G8" s="11" t="s">
        <v>74</v>
      </c>
      <c r="I8" s="11" t="s">
        <v>75</v>
      </c>
      <c r="K8" s="10" t="s">
        <v>76</v>
      </c>
      <c r="M8" s="10" t="s">
        <v>77</v>
      </c>
      <c r="O8" s="10" t="s">
        <v>78</v>
      </c>
      <c r="Q8" s="10" t="s">
        <v>76</v>
      </c>
      <c r="S8" s="11" t="s">
        <v>15</v>
      </c>
    </row>
    <row r="9" spans="1:19" ht="36" x14ac:dyDescent="0.4">
      <c r="A9" s="3" t="s">
        <v>79</v>
      </c>
      <c r="C9" s="5" t="s">
        <v>80</v>
      </c>
      <c r="E9" s="12" t="s">
        <v>81</v>
      </c>
      <c r="G9" s="5" t="s">
        <v>82</v>
      </c>
      <c r="I9" s="5" t="s">
        <v>83</v>
      </c>
      <c r="K9" s="15">
        <v>1643504175</v>
      </c>
      <c r="L9" s="16"/>
      <c r="M9" s="15">
        <v>1694621687</v>
      </c>
      <c r="N9" s="16"/>
      <c r="O9" s="15">
        <v>2657873000</v>
      </c>
      <c r="P9" s="16"/>
      <c r="Q9" s="15">
        <v>680252862</v>
      </c>
      <c r="S9" s="6">
        <v>7.8696746601989039E-4</v>
      </c>
    </row>
    <row r="10" spans="1:19" ht="36" x14ac:dyDescent="0.4">
      <c r="A10" s="3" t="s">
        <v>79</v>
      </c>
      <c r="C10" s="5" t="s">
        <v>84</v>
      </c>
      <c r="E10" s="12" t="s">
        <v>85</v>
      </c>
      <c r="G10" s="5" t="s">
        <v>82</v>
      </c>
      <c r="I10" s="5" t="s">
        <v>86</v>
      </c>
      <c r="K10" s="15">
        <v>40000000000</v>
      </c>
      <c r="L10" s="16"/>
      <c r="M10" s="15">
        <v>0</v>
      </c>
      <c r="N10" s="16"/>
      <c r="O10" s="15">
        <v>0</v>
      </c>
      <c r="P10" s="15"/>
      <c r="Q10" s="15">
        <v>40000000000</v>
      </c>
      <c r="S10" s="6">
        <v>4.6274996253960067E-2</v>
      </c>
    </row>
    <row r="11" spans="1:19" ht="36" x14ac:dyDescent="0.4">
      <c r="A11" s="3" t="s">
        <v>79</v>
      </c>
      <c r="C11" s="5" t="s">
        <v>87</v>
      </c>
      <c r="E11" s="12" t="s">
        <v>85</v>
      </c>
      <c r="G11" s="5" t="s">
        <v>88</v>
      </c>
      <c r="I11" s="5" t="s">
        <v>89</v>
      </c>
      <c r="K11" s="15">
        <v>54000000000</v>
      </c>
      <c r="L11" s="16"/>
      <c r="M11" s="15">
        <v>0</v>
      </c>
      <c r="N11" s="16"/>
      <c r="O11" s="15">
        <v>0</v>
      </c>
      <c r="P11" s="15"/>
      <c r="Q11" s="15">
        <v>54000000000</v>
      </c>
      <c r="S11" s="6">
        <v>6.2471244942846088E-2</v>
      </c>
    </row>
    <row r="12" spans="1:19" ht="18" x14ac:dyDescent="0.4">
      <c r="A12" s="3" t="s">
        <v>90</v>
      </c>
      <c r="C12" s="5" t="s">
        <v>91</v>
      </c>
      <c r="E12" s="12" t="s">
        <v>81</v>
      </c>
      <c r="G12" s="5" t="s">
        <v>92</v>
      </c>
      <c r="I12" s="5" t="s">
        <v>54</v>
      </c>
      <c r="K12" s="15">
        <v>11740952978</v>
      </c>
      <c r="L12" s="16"/>
      <c r="M12" s="15">
        <v>217459304701</v>
      </c>
      <c r="N12" s="16"/>
      <c r="O12" s="15">
        <v>225421777657</v>
      </c>
      <c r="P12" s="16"/>
      <c r="Q12" s="15">
        <v>3778480022</v>
      </c>
      <c r="S12" s="6">
        <v>4.3712287215928241E-3</v>
      </c>
    </row>
    <row r="13" spans="1:19" ht="18" x14ac:dyDescent="0.4">
      <c r="A13" s="3" t="s">
        <v>90</v>
      </c>
      <c r="C13" s="5" t="s">
        <v>93</v>
      </c>
      <c r="E13" s="12" t="s">
        <v>81</v>
      </c>
      <c r="G13" s="5" t="s">
        <v>94</v>
      </c>
      <c r="I13" s="5" t="s">
        <v>83</v>
      </c>
      <c r="K13" s="15">
        <v>146520942</v>
      </c>
      <c r="L13" s="16"/>
      <c r="M13" s="15">
        <v>972480857</v>
      </c>
      <c r="N13" s="16"/>
      <c r="O13" s="15">
        <v>420000</v>
      </c>
      <c r="P13" s="16"/>
      <c r="Q13" s="15">
        <v>1118581799</v>
      </c>
      <c r="S13" s="6">
        <v>1.2940592139618228E-3</v>
      </c>
    </row>
    <row r="14" spans="1:19" ht="18" x14ac:dyDescent="0.4">
      <c r="A14" s="3" t="s">
        <v>95</v>
      </c>
      <c r="C14" s="5" t="s">
        <v>96</v>
      </c>
      <c r="E14" s="12" t="s">
        <v>97</v>
      </c>
      <c r="G14" s="5" t="s">
        <v>98</v>
      </c>
      <c r="I14" s="5" t="s">
        <v>54</v>
      </c>
      <c r="K14" s="15">
        <v>50000000</v>
      </c>
      <c r="L14" s="16"/>
      <c r="M14" s="15">
        <v>0</v>
      </c>
      <c r="N14" s="16"/>
      <c r="O14" s="15">
        <v>0</v>
      </c>
      <c r="P14" s="15"/>
      <c r="Q14" s="15">
        <v>50000000</v>
      </c>
      <c r="S14" s="6">
        <v>5.7843745317450086E-5</v>
      </c>
    </row>
    <row r="15" spans="1:19" ht="18" x14ac:dyDescent="0.4">
      <c r="A15" s="3" t="s">
        <v>95</v>
      </c>
      <c r="C15" s="5" t="s">
        <v>99</v>
      </c>
      <c r="E15" s="12" t="s">
        <v>81</v>
      </c>
      <c r="G15" s="5" t="s">
        <v>100</v>
      </c>
      <c r="I15" s="5" t="s">
        <v>101</v>
      </c>
      <c r="K15" s="15">
        <v>155929</v>
      </c>
      <c r="L15" s="16"/>
      <c r="M15" s="15">
        <v>1052</v>
      </c>
      <c r="N15" s="16"/>
      <c r="O15" s="15">
        <v>0</v>
      </c>
      <c r="P15" s="16"/>
      <c r="Q15" s="15">
        <v>156981</v>
      </c>
      <c r="S15" s="6">
        <v>1.8160737967357263E-7</v>
      </c>
    </row>
    <row r="16" spans="1:19" ht="18" x14ac:dyDescent="0.4">
      <c r="A16" s="3" t="s">
        <v>95</v>
      </c>
      <c r="C16" s="5" t="s">
        <v>102</v>
      </c>
      <c r="E16" s="12" t="s">
        <v>81</v>
      </c>
      <c r="G16" s="5" t="s">
        <v>103</v>
      </c>
      <c r="I16" s="5" t="s">
        <v>54</v>
      </c>
      <c r="K16" s="15">
        <v>3056262880</v>
      </c>
      <c r="L16" s="16"/>
      <c r="M16" s="15">
        <v>2468037423</v>
      </c>
      <c r="N16" s="16"/>
      <c r="O16" s="15">
        <v>3054670000</v>
      </c>
      <c r="P16" s="16"/>
      <c r="Q16" s="15">
        <v>2469630303</v>
      </c>
      <c r="S16" s="6">
        <v>2.8570533254997817E-3</v>
      </c>
    </row>
    <row r="17" spans="1:19" ht="36" x14ac:dyDescent="0.4">
      <c r="A17" s="3" t="s">
        <v>104</v>
      </c>
      <c r="C17" s="5" t="s">
        <v>105</v>
      </c>
      <c r="E17" s="12" t="s">
        <v>81</v>
      </c>
      <c r="G17" s="5" t="s">
        <v>106</v>
      </c>
      <c r="I17" s="5" t="s">
        <v>54</v>
      </c>
      <c r="K17" s="15">
        <v>990000</v>
      </c>
      <c r="L17" s="16"/>
      <c r="M17" s="15">
        <v>230391000000</v>
      </c>
      <c r="N17" s="16"/>
      <c r="O17" s="15">
        <v>229162580000</v>
      </c>
      <c r="P17" s="16"/>
      <c r="Q17" s="15">
        <v>1229410000</v>
      </c>
      <c r="S17" s="6">
        <v>1.4222735786145262E-3</v>
      </c>
    </row>
    <row r="18" spans="1:19" ht="36" x14ac:dyDescent="0.4">
      <c r="A18" s="3" t="s">
        <v>104</v>
      </c>
      <c r="C18" s="5" t="s">
        <v>107</v>
      </c>
      <c r="E18" s="12" t="s">
        <v>85</v>
      </c>
      <c r="G18" s="5" t="s">
        <v>106</v>
      </c>
      <c r="I18" s="5" t="s">
        <v>108</v>
      </c>
      <c r="K18" s="15">
        <v>245000000000</v>
      </c>
      <c r="L18" s="16"/>
      <c r="M18" s="16"/>
      <c r="N18" s="16"/>
      <c r="O18" s="16"/>
      <c r="P18" s="15"/>
      <c r="Q18" s="15">
        <v>245000000000</v>
      </c>
      <c r="S18" s="6">
        <v>0.28343435205550543</v>
      </c>
    </row>
    <row r="19" spans="1:19" ht="18" x14ac:dyDescent="0.4">
      <c r="A19" s="3" t="s">
        <v>109</v>
      </c>
      <c r="C19" s="5" t="s">
        <v>110</v>
      </c>
      <c r="E19" s="12" t="s">
        <v>81</v>
      </c>
      <c r="G19" s="5" t="s">
        <v>111</v>
      </c>
      <c r="I19" s="5" t="s">
        <v>54</v>
      </c>
      <c r="K19" s="15">
        <v>1869143832</v>
      </c>
      <c r="L19" s="16"/>
      <c r="M19" s="15">
        <v>1868493150</v>
      </c>
      <c r="N19" s="16"/>
      <c r="O19" s="15">
        <v>3735940000</v>
      </c>
      <c r="P19" s="16"/>
      <c r="Q19" s="15">
        <v>1696982</v>
      </c>
      <c r="S19" s="6">
        <v>1.9631958923259417E-6</v>
      </c>
    </row>
    <row r="20" spans="1:19" ht="18" x14ac:dyDescent="0.4">
      <c r="A20" s="3" t="s">
        <v>109</v>
      </c>
      <c r="C20" s="5" t="s">
        <v>112</v>
      </c>
      <c r="E20" s="12" t="s">
        <v>85</v>
      </c>
      <c r="G20" s="5" t="s">
        <v>111</v>
      </c>
      <c r="I20" s="5" t="s">
        <v>113</v>
      </c>
      <c r="K20" s="15">
        <v>100000000000</v>
      </c>
      <c r="L20" s="16"/>
      <c r="M20" s="16"/>
      <c r="N20" s="16"/>
      <c r="O20" s="16"/>
      <c r="P20" s="15"/>
      <c r="Q20" s="15">
        <v>100000000000</v>
      </c>
      <c r="S20" s="6">
        <v>0.11568749063490016</v>
      </c>
    </row>
    <row r="21" spans="1:19" ht="36" x14ac:dyDescent="0.4">
      <c r="A21" s="3" t="s">
        <v>104</v>
      </c>
      <c r="C21" s="5" t="s">
        <v>114</v>
      </c>
      <c r="E21" s="12" t="s">
        <v>85</v>
      </c>
      <c r="G21" s="5" t="s">
        <v>115</v>
      </c>
      <c r="I21" s="5" t="s">
        <v>108</v>
      </c>
      <c r="K21" s="15">
        <v>0</v>
      </c>
      <c r="L21" s="15"/>
      <c r="M21" s="15">
        <v>170000000000</v>
      </c>
      <c r="N21" s="16"/>
      <c r="O21" s="15">
        <v>0</v>
      </c>
      <c r="P21" s="16"/>
      <c r="Q21" s="15">
        <v>170000000000</v>
      </c>
      <c r="S21" s="6">
        <v>0.19666873407933028</v>
      </c>
    </row>
    <row r="22" spans="1:19" ht="36" x14ac:dyDescent="0.4">
      <c r="A22" s="3" t="s">
        <v>104</v>
      </c>
      <c r="C22" s="5" t="s">
        <v>116</v>
      </c>
      <c r="E22" s="12" t="s">
        <v>85</v>
      </c>
      <c r="G22" s="5" t="s">
        <v>117</v>
      </c>
      <c r="I22" s="5" t="s">
        <v>108</v>
      </c>
      <c r="K22" s="15">
        <v>0</v>
      </c>
      <c r="L22" s="15"/>
      <c r="M22" s="15">
        <v>55000000000</v>
      </c>
      <c r="N22" s="16"/>
      <c r="O22" s="15">
        <v>0</v>
      </c>
      <c r="P22" s="16"/>
      <c r="Q22" s="15">
        <v>55000000000</v>
      </c>
      <c r="S22" s="6">
        <v>6.3628119849195086E-2</v>
      </c>
    </row>
    <row r="23" spans="1:19" ht="18" x14ac:dyDescent="0.4">
      <c r="A23" s="7" t="s">
        <v>28</v>
      </c>
      <c r="K23" s="17">
        <f>SUM(K9:$K$22)</f>
        <v>457507530736</v>
      </c>
      <c r="L23" s="16"/>
      <c r="M23" s="17">
        <f>SUM(M9:$M$22)</f>
        <v>679853938870</v>
      </c>
      <c r="N23" s="16"/>
      <c r="O23" s="17">
        <f>SUM(O9:$O$22)</f>
        <v>464033260657</v>
      </c>
      <c r="P23" s="16"/>
      <c r="Q23" s="17">
        <f>SUM(Q9:$Q$22)</f>
        <v>673328208949</v>
      </c>
      <c r="S23" s="8">
        <f>SUM(S9:$S$22)</f>
        <v>0.77895650867001542</v>
      </c>
    </row>
    <row r="24" spans="1:19" ht="18" x14ac:dyDescent="0.4">
      <c r="K24" s="18"/>
      <c r="L24" s="16"/>
      <c r="M24" s="18"/>
      <c r="N24" s="16"/>
      <c r="O24" s="18"/>
      <c r="P24" s="16"/>
      <c r="Q24" s="18"/>
      <c r="S24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20.100000000000001" customHeight="1" x14ac:dyDescent="0.4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5" spans="1:29" ht="18.75" x14ac:dyDescent="0.4">
      <c r="A5" s="28" t="s">
        <v>118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7" spans="1:29" ht="18.75" x14ac:dyDescent="0.4">
      <c r="K7" s="10" t="s">
        <v>5</v>
      </c>
      <c r="M7" s="29" t="s">
        <v>6</v>
      </c>
      <c r="N7" s="30"/>
      <c r="O7" s="30"/>
      <c r="P7" s="30"/>
      <c r="Q7" s="30"/>
      <c r="R7" s="30"/>
      <c r="S7" s="30"/>
      <c r="T7" s="30"/>
      <c r="U7" s="30"/>
      <c r="W7" s="29" t="s">
        <v>7</v>
      </c>
      <c r="X7" s="30"/>
      <c r="Y7" s="30"/>
      <c r="Z7" s="30"/>
      <c r="AA7" s="30"/>
      <c r="AB7" s="30"/>
      <c r="AC7" s="30"/>
    </row>
    <row r="8" spans="1:29" ht="18" x14ac:dyDescent="0.4">
      <c r="A8" s="31" t="s">
        <v>119</v>
      </c>
      <c r="C8" s="33" t="s">
        <v>41</v>
      </c>
      <c r="E8" s="33" t="s">
        <v>75</v>
      </c>
      <c r="G8" s="33" t="s">
        <v>120</v>
      </c>
      <c r="I8" s="33" t="s">
        <v>39</v>
      </c>
      <c r="K8" s="31" t="s">
        <v>9</v>
      </c>
      <c r="M8" s="31" t="s">
        <v>10</v>
      </c>
      <c r="O8" s="31" t="s">
        <v>11</v>
      </c>
      <c r="Q8" s="31" t="s">
        <v>12</v>
      </c>
      <c r="R8" s="26"/>
      <c r="T8" s="31" t="s">
        <v>13</v>
      </c>
      <c r="U8" s="26"/>
      <c r="W8" s="31" t="s">
        <v>9</v>
      </c>
      <c r="Y8" s="31" t="s">
        <v>10</v>
      </c>
      <c r="AA8" s="31" t="s">
        <v>11</v>
      </c>
      <c r="AC8" s="33" t="s">
        <v>15</v>
      </c>
    </row>
    <row r="9" spans="1:29" ht="18" x14ac:dyDescent="0.4">
      <c r="A9" s="32"/>
      <c r="C9" s="32"/>
      <c r="E9" s="32"/>
      <c r="G9" s="32"/>
      <c r="I9" s="32"/>
      <c r="K9" s="32"/>
      <c r="M9" s="32"/>
      <c r="O9" s="32"/>
      <c r="Q9" s="2" t="s">
        <v>9</v>
      </c>
      <c r="R9" s="2" t="s">
        <v>10</v>
      </c>
      <c r="T9" s="2" t="s">
        <v>9</v>
      </c>
      <c r="U9" s="2" t="s">
        <v>16</v>
      </c>
      <c r="W9" s="32"/>
      <c r="Y9" s="32"/>
      <c r="AA9" s="32"/>
      <c r="AC9" s="32"/>
    </row>
    <row r="10" spans="1:29" ht="18" x14ac:dyDescent="0.4">
      <c r="A10" s="7" t="s">
        <v>28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 x14ac:dyDescent="0.4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20" sqref="E20"/>
    </sheetView>
  </sheetViews>
  <sheetFormatPr defaultRowHeight="17.25" x14ac:dyDescent="0.4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</row>
    <row r="2" spans="1:9" ht="20.100000000000001" customHeight="1" x14ac:dyDescent="0.4">
      <c r="A2" s="27" t="s">
        <v>121</v>
      </c>
      <c r="B2" s="26"/>
      <c r="C2" s="26"/>
      <c r="D2" s="26"/>
      <c r="E2" s="26"/>
      <c r="F2" s="26"/>
      <c r="G2" s="26"/>
      <c r="H2" s="26"/>
      <c r="I2" s="26"/>
    </row>
    <row r="3" spans="1:9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</row>
    <row r="5" spans="1:9" ht="18.75" x14ac:dyDescent="0.4">
      <c r="A5" s="28" t="s">
        <v>122</v>
      </c>
      <c r="B5" s="26"/>
      <c r="C5" s="26"/>
      <c r="D5" s="26"/>
      <c r="E5" s="26"/>
      <c r="F5" s="26"/>
      <c r="G5" s="26"/>
      <c r="H5" s="26"/>
      <c r="I5" s="26"/>
    </row>
    <row r="7" spans="1:9" ht="37.5" x14ac:dyDescent="0.4">
      <c r="A7" s="10" t="s">
        <v>123</v>
      </c>
      <c r="C7" s="10" t="s">
        <v>124</v>
      </c>
      <c r="E7" s="10" t="s">
        <v>76</v>
      </c>
      <c r="G7" s="11" t="s">
        <v>125</v>
      </c>
      <c r="I7" s="11" t="s">
        <v>126</v>
      </c>
    </row>
    <row r="8" spans="1:9" ht="18.75" x14ac:dyDescent="0.4">
      <c r="A8" s="13" t="s">
        <v>127</v>
      </c>
      <c r="C8" s="5" t="s">
        <v>128</v>
      </c>
      <c r="E8" s="15">
        <v>-7988957144</v>
      </c>
      <c r="G8" s="6">
        <f>E8/5574533980</f>
        <v>-1.4331165928241414</v>
      </c>
      <c r="I8" s="6">
        <f>E8/864397692881</f>
        <v>-9.2422240477911879E-3</v>
      </c>
    </row>
    <row r="9" spans="1:9" ht="18.75" x14ac:dyDescent="0.4">
      <c r="A9" s="13" t="s">
        <v>129</v>
      </c>
      <c r="C9" s="5" t="s">
        <v>130</v>
      </c>
      <c r="E9" s="15">
        <v>2688241940</v>
      </c>
      <c r="G9" s="6">
        <f>E9/5574533980</f>
        <v>0.4822361742963131</v>
      </c>
      <c r="I9" s="6">
        <f>E9/864397692881</f>
        <v>3.1099596425809587E-3</v>
      </c>
    </row>
    <row r="10" spans="1:9" ht="18.75" x14ac:dyDescent="0.4">
      <c r="A10" s="13" t="s">
        <v>131</v>
      </c>
      <c r="C10" s="5" t="s">
        <v>132</v>
      </c>
      <c r="E10" s="15">
        <v>10863102252</v>
      </c>
      <c r="G10" s="6">
        <f>E10/5574533980</f>
        <v>1.9487014144992261</v>
      </c>
      <c r="I10" s="6">
        <f>E10/864397692881</f>
        <v>1.2567250400442129E-2</v>
      </c>
    </row>
    <row r="11" spans="1:9" ht="18.75" x14ac:dyDescent="0.4">
      <c r="A11" s="13" t="s">
        <v>133</v>
      </c>
      <c r="C11" s="5" t="s">
        <v>134</v>
      </c>
      <c r="E11" s="15">
        <f>'15'!E12</f>
        <v>113131435</v>
      </c>
      <c r="G11" s="6">
        <f>E11/5574533980</f>
        <v>2.0294330504735753E-2</v>
      </c>
      <c r="I11" s="6">
        <f>E11/864397692881</f>
        <v>1.3087891827075318E-4</v>
      </c>
    </row>
    <row r="12" spans="1:9" ht="18.75" x14ac:dyDescent="0.4">
      <c r="A12" s="10" t="s">
        <v>28</v>
      </c>
      <c r="E12" s="17">
        <f>SUM(E8:$E$11)</f>
        <v>5675518483</v>
      </c>
      <c r="G12" s="8">
        <f>SUM(G8:$G$11)</f>
        <v>1.0181153264761336</v>
      </c>
      <c r="I12" s="8">
        <f>SUM(I8:$I$11)</f>
        <v>6.5658649135026531E-3</v>
      </c>
    </row>
    <row r="13" spans="1:9" ht="18" x14ac:dyDescent="0.4">
      <c r="E13" s="18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2"/>
  <sheetViews>
    <sheetView rightToLeft="1" workbookViewId="0">
      <selection activeCell="I9" sqref="I9:S11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">
      <c r="A2" s="27" t="s">
        <v>121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">
      <c r="A3" s="2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18.75" x14ac:dyDescent="0.4">
      <c r="A5" s="28" t="s">
        <v>135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18.75" x14ac:dyDescent="0.4">
      <c r="C7" s="29" t="s">
        <v>136</v>
      </c>
      <c r="D7" s="30"/>
      <c r="E7" s="30"/>
      <c r="F7" s="30"/>
      <c r="G7" s="30"/>
      <c r="I7" s="29" t="s">
        <v>137</v>
      </c>
      <c r="J7" s="30"/>
      <c r="K7" s="30"/>
      <c r="L7" s="30"/>
      <c r="M7" s="30"/>
      <c r="O7" s="29" t="s">
        <v>7</v>
      </c>
      <c r="P7" s="30"/>
      <c r="Q7" s="30"/>
      <c r="R7" s="30"/>
      <c r="S7" s="30"/>
    </row>
    <row r="8" spans="1:19" ht="56.25" x14ac:dyDescent="0.4">
      <c r="A8" s="10" t="s">
        <v>30</v>
      </c>
      <c r="C8" s="11" t="s">
        <v>138</v>
      </c>
      <c r="E8" s="11" t="s">
        <v>139</v>
      </c>
      <c r="G8" s="11" t="s">
        <v>140</v>
      </c>
      <c r="I8" s="11" t="s">
        <v>141</v>
      </c>
      <c r="K8" s="11" t="s">
        <v>142</v>
      </c>
      <c r="M8" s="11" t="s">
        <v>143</v>
      </c>
      <c r="O8" s="11" t="s">
        <v>141</v>
      </c>
      <c r="Q8" s="11" t="s">
        <v>142</v>
      </c>
      <c r="S8" s="11" t="s">
        <v>143</v>
      </c>
    </row>
    <row r="9" spans="1:19" ht="18" x14ac:dyDescent="0.4">
      <c r="A9" s="12" t="s">
        <v>19</v>
      </c>
      <c r="C9" s="5" t="s">
        <v>144</v>
      </c>
      <c r="E9" s="4">
        <v>5100000</v>
      </c>
      <c r="G9" s="4">
        <v>63</v>
      </c>
      <c r="I9" s="15">
        <v>321300000</v>
      </c>
      <c r="J9" s="16"/>
      <c r="K9" s="15">
        <v>0</v>
      </c>
      <c r="L9" s="16"/>
      <c r="M9" s="15">
        <v>321300000</v>
      </c>
      <c r="N9" s="16"/>
      <c r="O9" s="15">
        <v>321300000</v>
      </c>
      <c r="P9" s="16"/>
      <c r="Q9" s="15">
        <v>0</v>
      </c>
      <c r="R9" s="16"/>
      <c r="S9" s="15">
        <v>321300000</v>
      </c>
    </row>
    <row r="10" spans="1:19" ht="18" x14ac:dyDescent="0.4">
      <c r="A10" s="12" t="s">
        <v>26</v>
      </c>
      <c r="C10" s="5" t="s">
        <v>144</v>
      </c>
      <c r="E10" s="4">
        <v>3796964</v>
      </c>
      <c r="G10" s="4">
        <v>650</v>
      </c>
      <c r="I10" s="15">
        <v>2468026600</v>
      </c>
      <c r="J10" s="16"/>
      <c r="K10" s="15">
        <v>0</v>
      </c>
      <c r="L10" s="16"/>
      <c r="M10" s="15">
        <v>2468026600</v>
      </c>
      <c r="N10" s="16"/>
      <c r="O10" s="15">
        <v>2468026600</v>
      </c>
      <c r="P10" s="16"/>
      <c r="Q10" s="15">
        <v>0</v>
      </c>
      <c r="R10" s="16"/>
      <c r="S10" s="15">
        <v>2468026600</v>
      </c>
    </row>
    <row r="11" spans="1:19" ht="18" x14ac:dyDescent="0.4">
      <c r="A11" s="7" t="s">
        <v>28</v>
      </c>
      <c r="I11" s="17">
        <f>SUM(I9:$I$10)</f>
        <v>2789326600</v>
      </c>
      <c r="J11" s="16"/>
      <c r="K11" s="17">
        <f>SUM(K9:$K$10)</f>
        <v>0</v>
      </c>
      <c r="L11" s="16"/>
      <c r="M11" s="17">
        <f>SUM(M9:$M$10)</f>
        <v>2789326600</v>
      </c>
      <c r="N11" s="16"/>
      <c r="O11" s="17">
        <f>SUM(O9:$O$10)</f>
        <v>2789326600</v>
      </c>
      <c r="P11" s="16"/>
      <c r="Q11" s="17">
        <f>SUM(Q9:$Q$10)</f>
        <v>0</v>
      </c>
      <c r="R11" s="16"/>
      <c r="S11" s="17">
        <f>SUM(S9:$S$10)</f>
        <v>2789326600</v>
      </c>
    </row>
    <row r="12" spans="1:19" ht="18" x14ac:dyDescent="0.4">
      <c r="I12" s="9"/>
      <c r="K12" s="9"/>
      <c r="M12" s="9"/>
      <c r="O12" s="9"/>
      <c r="Q12" s="9"/>
      <c r="S12" s="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2022-08-24T06:43:19Z</cp:lastPrinted>
  <dcterms:created xsi:type="dcterms:W3CDTF">2022-08-23T07:46:07Z</dcterms:created>
  <dcterms:modified xsi:type="dcterms:W3CDTF">2022-08-31T05:05:09Z</dcterms:modified>
</cp:coreProperties>
</file>