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ی کاردان\گزارش افشا پرتفو\"/>
    </mc:Choice>
  </mc:AlternateContent>
  <xr:revisionPtr revIDLastSave="0" documentId="13_ncr:1_{16F8AD34-7874-4B68-8698-0AA9802CED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5" i="12" l="1"/>
  <c r="O25" i="12"/>
  <c r="M25" i="12"/>
  <c r="K25" i="12"/>
  <c r="I25" i="12"/>
  <c r="G25" i="12"/>
  <c r="E25" i="12"/>
  <c r="C25" i="12"/>
  <c r="E24" i="12"/>
  <c r="G24" i="12"/>
  <c r="M24" i="12"/>
  <c r="O24" i="12"/>
  <c r="E22" i="2"/>
  <c r="E23" i="2" s="1"/>
  <c r="G22" i="2"/>
  <c r="G23" i="2" s="1"/>
  <c r="S22" i="2"/>
  <c r="U22" i="2"/>
  <c r="U23" i="2" s="1"/>
  <c r="E12" i="16"/>
  <c r="C12" i="16"/>
  <c r="I20" i="15"/>
  <c r="K13" i="15" s="1"/>
  <c r="E20" i="15"/>
  <c r="G13" i="15" s="1"/>
  <c r="K19" i="15"/>
  <c r="K17" i="15"/>
  <c r="K16" i="15"/>
  <c r="K15" i="15"/>
  <c r="K12" i="15"/>
  <c r="K11" i="15"/>
  <c r="K10" i="15"/>
  <c r="K9" i="15"/>
  <c r="Q27" i="14"/>
  <c r="O27" i="14"/>
  <c r="M27" i="14"/>
  <c r="K27" i="14"/>
  <c r="I27" i="14"/>
  <c r="G27" i="14"/>
  <c r="E27" i="14"/>
  <c r="C27" i="14"/>
  <c r="U57" i="13"/>
  <c r="S57" i="13"/>
  <c r="Q57" i="13"/>
  <c r="O57" i="13"/>
  <c r="M57" i="13"/>
  <c r="K57" i="13"/>
  <c r="I57" i="13"/>
  <c r="G57" i="13"/>
  <c r="E57" i="13"/>
  <c r="C57" i="13"/>
  <c r="Q68" i="11"/>
  <c r="O68" i="11"/>
  <c r="M68" i="11"/>
  <c r="K68" i="11"/>
  <c r="I68" i="11"/>
  <c r="G68" i="11"/>
  <c r="E68" i="11"/>
  <c r="C68" i="11"/>
  <c r="S22" i="10"/>
  <c r="Q22" i="10"/>
  <c r="O22" i="10"/>
  <c r="M22" i="10"/>
  <c r="K22" i="10"/>
  <c r="I22" i="10"/>
  <c r="S30" i="9"/>
  <c r="Q30" i="9"/>
  <c r="O30" i="9"/>
  <c r="M30" i="9"/>
  <c r="K30" i="9"/>
  <c r="I30" i="9"/>
  <c r="E12" i="8"/>
  <c r="I11" i="8"/>
  <c r="G11" i="8"/>
  <c r="G12" i="8" s="1"/>
  <c r="I10" i="8"/>
  <c r="G10" i="8"/>
  <c r="I9" i="8"/>
  <c r="I12" i="8" s="1"/>
  <c r="G9" i="8"/>
  <c r="I8" i="8"/>
  <c r="G8" i="8"/>
  <c r="S21" i="6"/>
  <c r="Q21" i="6"/>
  <c r="O21" i="6"/>
  <c r="M21" i="6"/>
  <c r="K21" i="6"/>
  <c r="AI14" i="4"/>
  <c r="AG14" i="4"/>
  <c r="AE14" i="4"/>
  <c r="AC14" i="4"/>
  <c r="AA14" i="4"/>
  <c r="Y14" i="4"/>
  <c r="X14" i="4"/>
  <c r="V14" i="4"/>
  <c r="U14" i="4"/>
  <c r="S14" i="4"/>
  <c r="Q14" i="4"/>
  <c r="O14" i="4"/>
  <c r="W23" i="2"/>
  <c r="S23" i="2"/>
  <c r="Q23" i="2"/>
  <c r="O23" i="2"/>
  <c r="M23" i="2"/>
  <c r="L23" i="2"/>
  <c r="J23" i="2"/>
  <c r="I23" i="2"/>
  <c r="C23" i="2"/>
  <c r="G14" i="15" l="1"/>
  <c r="G15" i="15"/>
  <c r="G17" i="15"/>
  <c r="G16" i="15"/>
  <c r="G9" i="15"/>
  <c r="K14" i="15"/>
  <c r="K20" i="15" s="1"/>
  <c r="G10" i="15"/>
  <c r="K18" i="15"/>
  <c r="G11" i="15"/>
  <c r="G12" i="15"/>
  <c r="G20" i="15" l="1"/>
</calcChain>
</file>

<file path=xl/sharedStrings.xml><?xml version="1.0" encoding="utf-8"?>
<sst xmlns="http://schemas.openxmlformats.org/spreadsheetml/2006/main" count="577" uniqueCount="264">
  <si>
    <t>‫صندوق سرمایه گذاری کیمیا زرین کاردان</t>
  </si>
  <si>
    <t>‫صورت وضعیت پورتفوی</t>
  </si>
  <si>
    <t>‫برای ماه منتهی به 1401/04/31</t>
  </si>
  <si>
    <t>‫1- سرمایه گذاری ها</t>
  </si>
  <si>
    <t>‫1-1- سرمایه گذاری در سهام و حق تقدم سهام</t>
  </si>
  <si>
    <t>‫1401/03/31</t>
  </si>
  <si>
    <t>‫تغییرات طی دوره</t>
  </si>
  <si>
    <t>‫1401/04/31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</si>
  <si>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</si>
  <si>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</si>
  <si>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</si>
  <si>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</si>
  <si>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</si>
  <si>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</si>
  <si>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</si>
  <si>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</si>
  <si>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</si>
  <si>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</si>
  <si>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‫احیاء سپاهان</t>
  </si>
  <si>
    <t>‫اقتصاد نوين</t>
  </si>
  <si>
    <t>‫بيمه اتكايي آواي پارس70%تاديه</t>
  </si>
  <si>
    <t>‫بيمه اتكايي تهران رواك50%تاديه</t>
  </si>
  <si>
    <t>‫سرمايه گذاري غدير</t>
  </si>
  <si>
    <t>‫سرمايه گذاري پارس آريان</t>
  </si>
  <si>
    <t>‫فولاد مباركه</t>
  </si>
  <si>
    <t>‫كوير تاير</t>
  </si>
  <si>
    <t>‫ملي مس</t>
  </si>
  <si>
    <t>‫نفت اصفهان</t>
  </si>
  <si>
    <t>‫نفت تبريز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</si>
  <si>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</si>
  <si>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</si>
  <si>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</si>
  <si>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</si>
  <si>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</si>
  <si>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</si>
  <si>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</si>
  <si>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</si>
  <si>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</si>
  <si>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</si>
  <si>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</si>
  <si>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</si>
  <si>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</si>
  <si>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</si>
  <si>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</si>
  <si>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</si>
  <si>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</si>
  <si>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</si>
  <si>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</si>
  <si>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</si>
  <si>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</si>
  <si>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</si>
  <si>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</si>
  <si>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</si>
  <si>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</si>
  <si>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</si>
  <si>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‫اسنادخزانه-م18بودجه98-010614</t>
  </si>
  <si>
    <t>‫1398/08/14</t>
  </si>
  <si>
    <t>‫1401/06/14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</si>
  <si>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</si>
  <si>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</si>
  <si>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</si>
  <si>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</si>
  <si>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</si>
  <si>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</si>
  <si>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</si>
  <si>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</si>
  <si>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</si>
  <si>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</si>
  <si>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</si>
  <si>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</si>
  <si>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</si>
  <si>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</si>
  <si>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</si>
  <si>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</si>
  <si>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</si>
  <si>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</si>
  <si>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</si>
  <si>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</si>
  <si>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</si>
  <si>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</si>
  <si>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</si>
  <si>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</si>
  <si>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</si>
  <si>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</si>
  <si>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</si>
  <si>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</si>
  <si>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</si>
  <si>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</si>
  <si>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</si>
  <si>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</si>
  <si>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</si>
  <si>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</si>
  <si>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</si>
  <si>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پاسارگاد</t>
  </si>
  <si>
    <t>‫279-8100-15168673-1</t>
  </si>
  <si>
    <t>‫1400/11/24</t>
  </si>
  <si>
    <t>‫279-9012-15168673-1</t>
  </si>
  <si>
    <t>‫22</t>
  </si>
  <si>
    <t>‫سپرده بانکی نزد بانک موسسه اعتباری ملل</t>
  </si>
  <si>
    <t>‫0515-10-277-000000223</t>
  </si>
  <si>
    <t>‫1401/04/02</t>
  </si>
  <si>
    <t>‫0515-60-332-000000204</t>
  </si>
  <si>
    <t>‫23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</si>
  <si>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</si>
  <si>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</si>
  <si>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</si>
  <si>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</si>
  <si>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</si>
  <si>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</si>
  <si>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</si>
  <si>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</si>
  <si>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</si>
  <si>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</si>
  <si>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</si>
  <si>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</si>
  <si>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</si>
  <si>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</si>
  <si>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</si>
  <si>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</si>
  <si>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</si>
  <si>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</si>
  <si>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</si>
  <si>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</si>
  <si>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</si>
  <si>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</si>
  <si>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</si>
  <si>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</si>
  <si>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‫1400/07/27</t>
  </si>
  <si>
    <t>‫برق مپنا</t>
  </si>
  <si>
    <t>‫1400/04/28</t>
  </si>
  <si>
    <t>‫بيمه ما</t>
  </si>
  <si>
    <t>‫1401/02/31</t>
  </si>
  <si>
    <t>‫تامين سرمايه خليج فارس</t>
  </si>
  <si>
    <t>‫1401/03/23</t>
  </si>
  <si>
    <t>‫تامين سرمايه نوين</t>
  </si>
  <si>
    <t>‫1401/02/10</t>
  </si>
  <si>
    <t>‫توسعه سامانه ي نرم افزاري نگين</t>
  </si>
  <si>
    <t>‫1400/11/09</t>
  </si>
  <si>
    <t>‫حمل و نقل ريلي پارسيان</t>
  </si>
  <si>
    <t>‫1400/09/06</t>
  </si>
  <si>
    <t>‫1400/12/23</t>
  </si>
  <si>
    <t>‫سيمان خزر</t>
  </si>
  <si>
    <t>‫1401/02/20</t>
  </si>
  <si>
    <t>‫سپيد ماكيان</t>
  </si>
  <si>
    <t>‫1400/04/27</t>
  </si>
  <si>
    <t>‫صندوق بازنشستگي</t>
  </si>
  <si>
    <t>‫1400/04/31</t>
  </si>
  <si>
    <t>‫فولاد خوزستان</t>
  </si>
  <si>
    <t>‫1400/04/09</t>
  </si>
  <si>
    <t>‫1400/05/11</t>
  </si>
  <si>
    <t>‫1400/12/11</t>
  </si>
  <si>
    <t>‫مديريت صنعت شوينده ت.ص.بهشهر</t>
  </si>
  <si>
    <t>‫1400/12/26</t>
  </si>
  <si>
    <t>‫1400/04/29</t>
  </si>
  <si>
    <t>‫مپنا</t>
  </si>
  <si>
    <t>‫1400/07/14</t>
  </si>
  <si>
    <t>‫پديده شيمي قرن</t>
  </si>
  <si>
    <t>‫پليمر آريا ساسول</t>
  </si>
  <si>
    <t>‫1401/01/30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</si>
  <si>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</si>
  <si>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</si>
  <si>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</si>
  <si>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</si>
  <si>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‫1401/05/08</t>
  </si>
  <si>
    <t>‫بلند مدت-000000204-332-60-0515-موسسه اعتباري ملل</t>
  </si>
  <si>
    <t>‫1402/04/02</t>
  </si>
  <si>
    <t>‫بلند مدت-1-15168673-9012-279-پاسارگاد</t>
  </si>
  <si>
    <t>‫1401/04/24</t>
  </si>
  <si>
    <t>‫1402/11/24</t>
  </si>
  <si>
    <t>‫بلند مدت-1-6667725-283-205-اقتصاد نوين</t>
  </si>
  <si>
    <t>‫1401/04/28</t>
  </si>
  <si>
    <t>‫1401/12/28</t>
  </si>
  <si>
    <t>‫بلند مدت-2-6667725-283-205-اقتصاد نوين</t>
  </si>
  <si>
    <t>‫1401/04/20</t>
  </si>
  <si>
    <t>‫1402/10/20</t>
  </si>
  <si>
    <t>‫كوتاه مدت-1-1627461-810-829-سامان</t>
  </si>
  <si>
    <t>‫1401/04/01</t>
  </si>
  <si>
    <t>‫-</t>
  </si>
  <si>
    <t>‫كوتاه مدت-1-1627461-810-849-سامان</t>
  </si>
  <si>
    <t>‫1401/04/23</t>
  </si>
  <si>
    <t>‫كوتاه مدت-1-6667725-850-205-اقتصاد نوين</t>
  </si>
  <si>
    <t>‫1401/04/27</t>
  </si>
  <si>
    <t>‫كوتاه مدت-279928865-تجارت</t>
  </si>
  <si>
    <t>‫1401/04/30</t>
  </si>
  <si>
    <t>‫كوتاه مدت-98031693-تجارت</t>
  </si>
  <si>
    <t>‫بلند مدت-6166243589-تجارت</t>
  </si>
  <si>
    <t>‫1401/11/28</t>
  </si>
  <si>
    <t>‫19</t>
  </si>
  <si>
    <t>‫كوتاه مدت-1-263914-810-849-سامان</t>
  </si>
  <si>
    <t>‫مشاركت دولتي10-شرايط خاص001226</t>
  </si>
  <si>
    <t>‫15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</si>
  <si>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</si>
  <si>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</si>
  <si>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</si>
  <si>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</si>
  <si>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‫اسنادخزانه-م11بودجه98-001013</t>
  </si>
  <si>
    <t>‫اسنادخزانه-م14بودجه98-010318</t>
  </si>
  <si>
    <t>‫اسنادخزانه-م15بودجه98-010406</t>
  </si>
  <si>
    <t>‫اسنادخزانه-م17بودجه98-010512</t>
  </si>
  <si>
    <t>‫اسنادخزانه-م17بودجه99-010226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</si>
  <si>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</si>
  <si>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</si>
  <si>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</si>
  <si>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</si>
  <si>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</si>
  <si>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</si>
  <si>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</si>
  <si>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</si>
  <si>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‫بانك ملت</t>
  </si>
  <si>
    <t>‫بیمه اتکایی ایرانیان</t>
  </si>
  <si>
    <t>‫تامين سرمايه خليج فارس-پذيره</t>
  </si>
  <si>
    <t>‫تجلي توسعه معادن و فلزات</t>
  </si>
  <si>
    <t>‫توليد و توسعه سرب روي ايرانيان</t>
  </si>
  <si>
    <t>‫توليدات پتروشيمي قائد بصير</t>
  </si>
  <si>
    <t>‫داده گسترعصرنوين-هاي وب</t>
  </si>
  <si>
    <t>‫ريل پرداز نو آفرين</t>
  </si>
  <si>
    <t>‫زامياد</t>
  </si>
  <si>
    <t>‫س. و خدمات مديريت صند. ب كشوري</t>
  </si>
  <si>
    <t>‫سرمايه گذاري ملي ايران</t>
  </si>
  <si>
    <t>‫سرمايه گذاري هامون صبا</t>
  </si>
  <si>
    <t>‫سيمان مازندران</t>
  </si>
  <si>
    <t>‫سيمرغ</t>
  </si>
  <si>
    <t>‫سينا دارو</t>
  </si>
  <si>
    <t>‫شرکت افرانت(سهامی عام)</t>
  </si>
  <si>
    <t>‫شمال شرق شاهرود</t>
  </si>
  <si>
    <t>‫صنايع شيميايي كيمياگران امروز</t>
  </si>
  <si>
    <t>‫محصولات كاغذي لطيف</t>
  </si>
  <si>
    <t>‫نفت و گاز پارسیان</t>
  </si>
  <si>
    <t>‫پتروشيمي غدير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</si>
  <si>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</si>
  <si>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</si>
  <si>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</si>
  <si>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</si>
  <si>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</si>
  <si>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</si>
  <si>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</si>
  <si>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</si>
  <si>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</si>
  <si>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</si>
  <si>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‫بيمه اتكايي ايرانيان</t>
  </si>
  <si>
    <t>‫شركت افرانت(سهامي عام)</t>
  </si>
  <si>
    <t>‫نفت و گاز پارسيان</t>
  </si>
  <si>
    <t>‫پارس آريان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</si>
  <si>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</si>
  <si>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</si>
  <si>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</si>
  <si>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</si>
  <si>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</si>
  <si>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</si>
  <si>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</si>
  <si>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</si>
  <si>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موسسه اعتباری ملل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</si>
  <si>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</si>
  <si>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</si>
  <si>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</si>
  <si>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</si>
  <si>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</si>
  <si>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</si>
  <si>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‫849-810-263914-1</t>
  </si>
  <si>
    <t>‫4-2- سایر درآمدها:</t>
  </si>
  <si>
    <t>‫واحدهاي سرمايه گذاري</t>
  </si>
  <si>
    <t>‫بانك تجارت</t>
  </si>
  <si>
    <t>ز</t>
  </si>
  <si>
    <t>تعدیل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</si>
</sst>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[Black]\(#,##0\);\-\ ;"/>
    <numFmt numFmtId="165" formatCode="_ * #,##0_-_ ;_ * #,##0\-_ ;_ * &quot;-&quot;??_-_ ;_ @_ 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b/>
      <sz val="18"/>
      <name val="B Nazanin"/>
    </font>
    <font>
      <b/>
      <sz val="16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5" fontId="2" fillId="0" borderId="0" xfId="1" applyNumberFormat="1" applyFont="1"/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Border="1" applyAlignment="1"/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37" fontId="5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/>
    <xf numFmtId="37" fontId="6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view="pageBreakPreview" zoomScale="85" zoomScaleNormal="130" zoomScaleSheetLayoutView="85" workbookViewId="0">
      <selection activeCell="C29" sqref="C29"/>
    </sheetView>
  </sheetViews>
  <sheetFormatPr defaultRowHeight="15"/>
  <cols>
    <col min="1" max="16384" width="9.140625" style="35"/>
  </cols>
  <sheetData>
    <row r="22" spans="1:10" ht="39.950000000000003" customHeight="1">
      <c r="A22" s="33" t="s">
        <v>0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39.950000000000003" customHeight="1">
      <c r="A23" s="33" t="s">
        <v>1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9.950000000000003" customHeight="1">
      <c r="A24" s="33" t="s">
        <v>2</v>
      </c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8"/>
  <sheetViews>
    <sheetView rightToLeft="1" view="pageBreakPreview" zoomScale="60" zoomScaleNormal="100" workbookViewId="0">
      <selection activeCell="C50" sqref="C50"/>
    </sheetView>
  </sheetViews>
  <sheetFormatPr defaultRowHeight="17.25"/>
  <cols>
    <col min="1" max="1" width="21.28515625" style="16" customWidth="1"/>
    <col min="2" max="2" width="1.42578125" style="16" customWidth="1"/>
    <col min="3" max="3" width="17" style="16" customWidth="1"/>
    <col min="4" max="4" width="1.42578125" style="16" customWidth="1"/>
    <col min="5" max="5" width="17" style="16" customWidth="1"/>
    <col min="6" max="6" width="1.42578125" style="16" customWidth="1"/>
    <col min="7" max="7" width="17" style="16" customWidth="1"/>
    <col min="8" max="8" width="1.42578125" style="16" customWidth="1"/>
    <col min="9" max="9" width="17" style="16" customWidth="1"/>
    <col min="10" max="10" width="1.42578125" style="16" customWidth="1"/>
    <col min="11" max="11" width="10.7109375" style="16" customWidth="1"/>
    <col min="12" max="12" width="1.42578125" style="16" customWidth="1"/>
    <col min="13" max="13" width="17" style="16" customWidth="1"/>
    <col min="14" max="14" width="1.42578125" style="16" customWidth="1"/>
    <col min="15" max="15" width="17" style="16" customWidth="1"/>
    <col min="16" max="16" width="1.42578125" style="16" customWidth="1"/>
    <col min="17" max="17" width="17" style="16" customWidth="1"/>
    <col min="18" max="18" width="1.42578125" style="16" customWidth="1"/>
    <col min="19" max="19" width="17" style="16" customWidth="1"/>
    <col min="20" max="20" width="1.42578125" style="16" customWidth="1"/>
    <col min="21" max="21" width="10.7109375" style="16" customWidth="1"/>
    <col min="22" max="16384" width="9.140625" style="16"/>
  </cols>
  <sheetData>
    <row r="1" spans="1:21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18.75">
      <c r="A5" s="29" t="s">
        <v>232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18.75">
      <c r="C7" s="23" t="s">
        <v>119</v>
      </c>
      <c r="D7" s="24"/>
      <c r="E7" s="24"/>
      <c r="F7" s="24"/>
      <c r="G7" s="24"/>
      <c r="H7" s="24"/>
      <c r="I7" s="24"/>
      <c r="J7" s="24"/>
      <c r="K7" s="24"/>
      <c r="M7" s="23" t="s">
        <v>7</v>
      </c>
      <c r="N7" s="24"/>
      <c r="O7" s="24"/>
      <c r="P7" s="24"/>
      <c r="Q7" s="24"/>
      <c r="R7" s="24"/>
      <c r="S7" s="24"/>
      <c r="T7" s="24"/>
      <c r="U7" s="24"/>
    </row>
    <row r="8" spans="1:21" ht="37.5">
      <c r="A8" s="18" t="s">
        <v>233</v>
      </c>
      <c r="C8" s="7" t="s">
        <v>117</v>
      </c>
      <c r="E8" s="7" t="s">
        <v>234</v>
      </c>
      <c r="G8" s="7" t="s">
        <v>235</v>
      </c>
      <c r="I8" s="7" t="s">
        <v>236</v>
      </c>
      <c r="K8" s="7" t="s">
        <v>237</v>
      </c>
      <c r="M8" s="7" t="s">
        <v>117</v>
      </c>
      <c r="O8" s="7" t="s">
        <v>234</v>
      </c>
      <c r="Q8" s="7" t="s">
        <v>235</v>
      </c>
      <c r="S8" s="7" t="s">
        <v>236</v>
      </c>
      <c r="U8" s="7" t="s">
        <v>237</v>
      </c>
    </row>
    <row r="9" spans="1:21" ht="18">
      <c r="A9" s="21" t="s">
        <v>194</v>
      </c>
      <c r="C9" s="9">
        <v>0</v>
      </c>
      <c r="D9" s="10"/>
      <c r="E9" s="9">
        <v>0</v>
      </c>
      <c r="F9" s="10"/>
      <c r="G9" s="9">
        <v>0</v>
      </c>
      <c r="H9" s="10"/>
      <c r="I9" s="9">
        <v>0</v>
      </c>
      <c r="K9" s="3">
        <v>0</v>
      </c>
      <c r="M9" s="2">
        <v>0</v>
      </c>
      <c r="O9" s="2">
        <v>0</v>
      </c>
      <c r="Q9" s="2">
        <v>46407332</v>
      </c>
      <c r="S9" s="2">
        <v>46407332</v>
      </c>
      <c r="U9" s="3">
        <v>2.7916530782349629E-4</v>
      </c>
    </row>
    <row r="10" spans="1:21" ht="18">
      <c r="A10" s="21" t="s">
        <v>17</v>
      </c>
      <c r="C10" s="9">
        <v>0</v>
      </c>
      <c r="D10" s="10"/>
      <c r="E10" s="9">
        <v>-3026882250</v>
      </c>
      <c r="F10" s="10"/>
      <c r="G10" s="9">
        <v>0</v>
      </c>
      <c r="H10" s="10"/>
      <c r="I10" s="9">
        <v>-3026882250</v>
      </c>
      <c r="K10" s="3">
        <v>0.63375957843873809</v>
      </c>
      <c r="M10" s="2">
        <v>2550000000</v>
      </c>
      <c r="O10" s="9">
        <v>-1965208499</v>
      </c>
      <c r="P10" s="10"/>
      <c r="Q10" s="9">
        <v>4592760001</v>
      </c>
      <c r="R10" s="10"/>
      <c r="S10" s="9">
        <v>5177551502</v>
      </c>
      <c r="U10" s="3">
        <v>3.1145784438283062E-2</v>
      </c>
    </row>
    <row r="11" spans="1:21" ht="18">
      <c r="A11" s="21" t="s">
        <v>238</v>
      </c>
      <c r="C11" s="9">
        <v>0</v>
      </c>
      <c r="D11" s="10"/>
      <c r="E11" s="9">
        <v>-4858388281</v>
      </c>
      <c r="F11" s="10"/>
      <c r="G11" s="9">
        <v>0</v>
      </c>
      <c r="H11" s="10"/>
      <c r="I11" s="9">
        <v>-4858388281</v>
      </c>
      <c r="K11" s="3">
        <v>1.0172348491119088</v>
      </c>
      <c r="M11" s="2">
        <v>536247400</v>
      </c>
      <c r="O11" s="9">
        <v>-5500944302</v>
      </c>
      <c r="P11" s="10"/>
      <c r="Q11" s="9">
        <v>-1394105476</v>
      </c>
      <c r="R11" s="10"/>
      <c r="S11" s="9">
        <v>-6358802378</v>
      </c>
      <c r="U11" s="3">
        <v>-3.8251650046228693E-2</v>
      </c>
    </row>
    <row r="12" spans="1:21" ht="18">
      <c r="A12" s="21" t="s">
        <v>19</v>
      </c>
      <c r="C12" s="9">
        <v>0</v>
      </c>
      <c r="D12" s="10"/>
      <c r="E12" s="9">
        <v>-1779448905</v>
      </c>
      <c r="F12" s="10"/>
      <c r="G12" s="9">
        <v>0</v>
      </c>
      <c r="H12" s="10"/>
      <c r="I12" s="9">
        <v>-1779448905</v>
      </c>
      <c r="K12" s="3">
        <v>0.37257570488117731</v>
      </c>
      <c r="M12" s="2">
        <v>0</v>
      </c>
      <c r="O12" s="9">
        <v>-2917686830</v>
      </c>
      <c r="P12" s="10"/>
      <c r="Q12" s="9">
        <v>-3041339706</v>
      </c>
      <c r="R12" s="10"/>
      <c r="S12" s="9">
        <v>-5959026536</v>
      </c>
      <c r="U12" s="3">
        <v>-3.5846781220924807E-2</v>
      </c>
    </row>
    <row r="13" spans="1:21" ht="18">
      <c r="A13" s="21" t="s">
        <v>208</v>
      </c>
      <c r="C13" s="9">
        <v>0</v>
      </c>
      <c r="D13" s="10"/>
      <c r="E13" s="9">
        <v>0</v>
      </c>
      <c r="F13" s="10"/>
      <c r="G13" s="9">
        <v>0</v>
      </c>
      <c r="H13" s="10"/>
      <c r="I13" s="9">
        <v>0</v>
      </c>
      <c r="K13" s="3">
        <v>0</v>
      </c>
      <c r="M13" s="2">
        <v>0</v>
      </c>
      <c r="O13" s="9">
        <v>0</v>
      </c>
      <c r="P13" s="10"/>
      <c r="Q13" s="9">
        <v>754656234</v>
      </c>
      <c r="R13" s="10"/>
      <c r="S13" s="9">
        <v>754656234</v>
      </c>
      <c r="U13" s="3">
        <v>4.5396671341832459E-3</v>
      </c>
    </row>
    <row r="14" spans="1:21" ht="18">
      <c r="A14" s="21" t="s">
        <v>128</v>
      </c>
      <c r="C14" s="9">
        <v>0</v>
      </c>
      <c r="D14" s="10"/>
      <c r="E14" s="9">
        <v>0</v>
      </c>
      <c r="F14" s="10"/>
      <c r="G14" s="9">
        <v>0</v>
      </c>
      <c r="H14" s="10"/>
      <c r="I14" s="9">
        <v>0</v>
      </c>
      <c r="K14" s="3">
        <v>0</v>
      </c>
      <c r="M14" s="2">
        <v>42000000</v>
      </c>
      <c r="O14" s="9">
        <v>0</v>
      </c>
      <c r="P14" s="10"/>
      <c r="Q14" s="9">
        <v>1073509453</v>
      </c>
      <c r="R14" s="10"/>
      <c r="S14" s="9">
        <v>1115509453</v>
      </c>
      <c r="U14" s="3">
        <v>6.7103952415701251E-3</v>
      </c>
    </row>
    <row r="15" spans="1:21" ht="18">
      <c r="A15" s="21" t="s">
        <v>20</v>
      </c>
      <c r="C15" s="9">
        <v>0</v>
      </c>
      <c r="D15" s="10"/>
      <c r="E15" s="9">
        <v>0</v>
      </c>
      <c r="F15" s="10"/>
      <c r="G15" s="9">
        <v>0</v>
      </c>
      <c r="H15" s="10"/>
      <c r="I15" s="9">
        <v>0</v>
      </c>
      <c r="K15" s="3">
        <v>0</v>
      </c>
      <c r="M15" s="2">
        <v>0</v>
      </c>
      <c r="O15" s="9">
        <v>-183076</v>
      </c>
      <c r="P15" s="10"/>
      <c r="Q15" s="9">
        <v>0</v>
      </c>
      <c r="R15" s="10"/>
      <c r="S15" s="9">
        <v>-183076</v>
      </c>
      <c r="U15" s="3">
        <v>-1.1013015765503264E-6</v>
      </c>
    </row>
    <row r="16" spans="1:21" ht="18">
      <c r="A16" s="21" t="s">
        <v>239</v>
      </c>
      <c r="C16" s="9">
        <v>0</v>
      </c>
      <c r="D16" s="10"/>
      <c r="E16" s="9">
        <v>0</v>
      </c>
      <c r="F16" s="10"/>
      <c r="G16" s="9">
        <v>0</v>
      </c>
      <c r="H16" s="10"/>
      <c r="I16" s="9">
        <v>0</v>
      </c>
      <c r="K16" s="3">
        <v>0</v>
      </c>
      <c r="M16" s="2">
        <v>0</v>
      </c>
      <c r="O16" s="9">
        <v>0</v>
      </c>
      <c r="P16" s="10"/>
      <c r="Q16" s="9">
        <v>1102752259</v>
      </c>
      <c r="R16" s="10"/>
      <c r="S16" s="9">
        <v>1102752259</v>
      </c>
      <c r="U16" s="3">
        <v>6.6336537906723642E-3</v>
      </c>
    </row>
    <row r="17" spans="1:21" ht="36">
      <c r="A17" s="21" t="s">
        <v>21</v>
      </c>
      <c r="C17" s="9">
        <v>0</v>
      </c>
      <c r="D17" s="10"/>
      <c r="E17" s="9">
        <v>0</v>
      </c>
      <c r="F17" s="10"/>
      <c r="G17" s="9">
        <v>0</v>
      </c>
      <c r="H17" s="10"/>
      <c r="I17" s="9">
        <v>0</v>
      </c>
      <c r="K17" s="3">
        <v>0</v>
      </c>
      <c r="M17" s="2">
        <v>0</v>
      </c>
      <c r="O17" s="9">
        <v>-370512</v>
      </c>
      <c r="P17" s="10"/>
      <c r="Q17" s="9">
        <v>0</v>
      </c>
      <c r="R17" s="10"/>
      <c r="S17" s="9">
        <v>-370512</v>
      </c>
      <c r="U17" s="3">
        <v>-2.2288309212065727E-6</v>
      </c>
    </row>
    <row r="18" spans="1:21" ht="18">
      <c r="A18" s="21" t="s">
        <v>130</v>
      </c>
      <c r="C18" s="9">
        <v>0</v>
      </c>
      <c r="D18" s="10"/>
      <c r="E18" s="9">
        <v>0</v>
      </c>
      <c r="F18" s="10"/>
      <c r="G18" s="9">
        <v>0</v>
      </c>
      <c r="H18" s="10"/>
      <c r="I18" s="9">
        <v>0</v>
      </c>
      <c r="K18" s="3">
        <v>0</v>
      </c>
      <c r="M18" s="2">
        <v>73167300</v>
      </c>
      <c r="O18" s="9">
        <v>0</v>
      </c>
      <c r="P18" s="10"/>
      <c r="Q18" s="9">
        <v>45892214</v>
      </c>
      <c r="R18" s="10"/>
      <c r="S18" s="9">
        <v>119059514</v>
      </c>
      <c r="U18" s="3">
        <v>7.1620764311824405E-4</v>
      </c>
    </row>
    <row r="19" spans="1:21" ht="18">
      <c r="A19" s="21" t="s">
        <v>132</v>
      </c>
      <c r="C19" s="9">
        <v>0</v>
      </c>
      <c r="D19" s="10"/>
      <c r="E19" s="9">
        <v>0</v>
      </c>
      <c r="F19" s="10"/>
      <c r="G19" s="9">
        <v>0</v>
      </c>
      <c r="H19" s="10"/>
      <c r="I19" s="9">
        <v>0</v>
      </c>
      <c r="K19" s="3">
        <v>0</v>
      </c>
      <c r="M19" s="2">
        <v>0</v>
      </c>
      <c r="O19" s="9">
        <v>0</v>
      </c>
      <c r="P19" s="10"/>
      <c r="Q19" s="9">
        <v>-23109</v>
      </c>
      <c r="R19" s="10"/>
      <c r="S19" s="9">
        <v>-23109</v>
      </c>
      <c r="U19" s="3">
        <v>-1.3901318650451994E-7</v>
      </c>
    </row>
    <row r="20" spans="1:21" ht="18">
      <c r="A20" s="21" t="s">
        <v>132</v>
      </c>
      <c r="C20" s="9">
        <v>0</v>
      </c>
      <c r="D20" s="10"/>
      <c r="E20" s="9">
        <v>0</v>
      </c>
      <c r="F20" s="10"/>
      <c r="G20" s="9">
        <v>0</v>
      </c>
      <c r="H20" s="10"/>
      <c r="I20" s="9">
        <v>0</v>
      </c>
      <c r="K20" s="3">
        <v>0</v>
      </c>
      <c r="M20" s="2">
        <v>1018120</v>
      </c>
      <c r="O20" s="9">
        <v>0</v>
      </c>
      <c r="P20" s="10"/>
      <c r="Q20" s="9">
        <v>105731762</v>
      </c>
      <c r="R20" s="10"/>
      <c r="S20" s="9">
        <v>106749882</v>
      </c>
      <c r="U20" s="3">
        <v>6.4215852074090167E-4</v>
      </c>
    </row>
    <row r="21" spans="1:21" ht="18">
      <c r="A21" s="21" t="s">
        <v>134</v>
      </c>
      <c r="C21" s="9">
        <v>0</v>
      </c>
      <c r="D21" s="10"/>
      <c r="E21" s="9">
        <v>0</v>
      </c>
      <c r="F21" s="10"/>
      <c r="G21" s="9">
        <v>0</v>
      </c>
      <c r="H21" s="10"/>
      <c r="I21" s="9">
        <v>0</v>
      </c>
      <c r="K21" s="3">
        <v>0</v>
      </c>
      <c r="M21" s="2">
        <v>455000000</v>
      </c>
      <c r="O21" s="9">
        <v>0</v>
      </c>
      <c r="P21" s="10"/>
      <c r="Q21" s="9">
        <v>-541924441</v>
      </c>
      <c r="R21" s="10"/>
      <c r="S21" s="9">
        <v>-86924441</v>
      </c>
      <c r="U21" s="3">
        <v>-5.2289772506530525E-4</v>
      </c>
    </row>
    <row r="22" spans="1:21" ht="18">
      <c r="A22" s="21" t="s">
        <v>211</v>
      </c>
      <c r="C22" s="9">
        <v>0</v>
      </c>
      <c r="D22" s="10"/>
      <c r="E22" s="9">
        <v>0</v>
      </c>
      <c r="F22" s="10"/>
      <c r="G22" s="9">
        <v>0</v>
      </c>
      <c r="H22" s="10"/>
      <c r="I22" s="9">
        <v>0</v>
      </c>
      <c r="K22" s="3">
        <v>0</v>
      </c>
      <c r="M22" s="2">
        <v>0</v>
      </c>
      <c r="O22" s="9">
        <v>0</v>
      </c>
      <c r="P22" s="10"/>
      <c r="Q22" s="9">
        <v>23131704000</v>
      </c>
      <c r="R22" s="10"/>
      <c r="S22" s="9">
        <v>23131704000</v>
      </c>
      <c r="U22" s="3">
        <v>0.13914976339605131</v>
      </c>
    </row>
    <row r="23" spans="1:21" ht="36">
      <c r="A23" s="21" t="s">
        <v>136</v>
      </c>
      <c r="C23" s="9">
        <v>0</v>
      </c>
      <c r="D23" s="10"/>
      <c r="E23" s="9">
        <v>0</v>
      </c>
      <c r="F23" s="10"/>
      <c r="G23" s="9">
        <v>0</v>
      </c>
      <c r="H23" s="10"/>
      <c r="I23" s="9">
        <v>0</v>
      </c>
      <c r="K23" s="3">
        <v>0</v>
      </c>
      <c r="M23" s="2">
        <v>139922860</v>
      </c>
      <c r="O23" s="9">
        <v>0</v>
      </c>
      <c r="P23" s="10"/>
      <c r="Q23" s="9">
        <v>6155901813</v>
      </c>
      <c r="R23" s="10"/>
      <c r="S23" s="9">
        <v>6295824673</v>
      </c>
      <c r="U23" s="3">
        <v>3.787280494471882E-2</v>
      </c>
    </row>
    <row r="24" spans="1:21" ht="36">
      <c r="A24" s="21" t="s">
        <v>212</v>
      </c>
      <c r="C24" s="9">
        <v>0</v>
      </c>
      <c r="D24" s="10"/>
      <c r="E24" s="9">
        <v>0</v>
      </c>
      <c r="F24" s="10"/>
      <c r="G24" s="9">
        <v>0</v>
      </c>
      <c r="H24" s="10"/>
      <c r="I24" s="9">
        <v>0</v>
      </c>
      <c r="K24" s="3">
        <v>0</v>
      </c>
      <c r="M24" s="2">
        <v>0</v>
      </c>
      <c r="O24" s="9">
        <v>0</v>
      </c>
      <c r="P24" s="10"/>
      <c r="Q24" s="9">
        <v>2254306404</v>
      </c>
      <c r="R24" s="10"/>
      <c r="S24" s="9">
        <v>2254306404</v>
      </c>
      <c r="U24" s="3">
        <v>1.3560877432064808E-2</v>
      </c>
    </row>
    <row r="25" spans="1:21" ht="18">
      <c r="A25" s="21" t="s">
        <v>213</v>
      </c>
      <c r="C25" s="9">
        <v>0</v>
      </c>
      <c r="D25" s="10"/>
      <c r="E25" s="9">
        <v>0</v>
      </c>
      <c r="F25" s="10"/>
      <c r="G25" s="9">
        <v>0</v>
      </c>
      <c r="H25" s="10"/>
      <c r="I25" s="9">
        <v>0</v>
      </c>
      <c r="K25" s="3">
        <v>0</v>
      </c>
      <c r="M25" s="2">
        <v>0</v>
      </c>
      <c r="O25" s="9">
        <v>0</v>
      </c>
      <c r="P25" s="10"/>
      <c r="Q25" s="9">
        <v>2845137836</v>
      </c>
      <c r="R25" s="10"/>
      <c r="S25" s="9">
        <v>2845137836</v>
      </c>
      <c r="U25" s="3">
        <v>1.7115049401831936E-2</v>
      </c>
    </row>
    <row r="26" spans="1:21" ht="18">
      <c r="A26" s="21" t="s">
        <v>138</v>
      </c>
      <c r="C26" s="9">
        <v>0</v>
      </c>
      <c r="D26" s="10"/>
      <c r="E26" s="9">
        <v>0</v>
      </c>
      <c r="F26" s="10"/>
      <c r="G26" s="9">
        <v>0</v>
      </c>
      <c r="H26" s="10"/>
      <c r="I26" s="9">
        <v>0</v>
      </c>
      <c r="K26" s="3">
        <v>0</v>
      </c>
      <c r="M26" s="2">
        <v>345000000</v>
      </c>
      <c r="O26" s="9">
        <v>0</v>
      </c>
      <c r="P26" s="10"/>
      <c r="Q26" s="9">
        <v>865520178</v>
      </c>
      <c r="R26" s="10"/>
      <c r="S26" s="9">
        <v>1210520178</v>
      </c>
      <c r="U26" s="3">
        <v>7.2819363569085064E-3</v>
      </c>
    </row>
    <row r="27" spans="1:21" ht="18">
      <c r="A27" s="21" t="s">
        <v>214</v>
      </c>
      <c r="C27" s="9">
        <v>0</v>
      </c>
      <c r="D27" s="10"/>
      <c r="E27" s="9">
        <v>0</v>
      </c>
      <c r="F27" s="10"/>
      <c r="G27" s="9">
        <v>0</v>
      </c>
      <c r="H27" s="10"/>
      <c r="I27" s="9">
        <v>0</v>
      </c>
      <c r="K27" s="3">
        <v>0</v>
      </c>
      <c r="M27" s="2">
        <v>0</v>
      </c>
      <c r="O27" s="9">
        <v>0</v>
      </c>
      <c r="P27" s="10"/>
      <c r="Q27" s="9">
        <v>-434128617</v>
      </c>
      <c r="R27" s="10"/>
      <c r="S27" s="9">
        <v>-434128617</v>
      </c>
      <c r="U27" s="3">
        <v>-2.6115194254173828E-3</v>
      </c>
    </row>
    <row r="28" spans="1:21" ht="18">
      <c r="A28" s="21" t="s">
        <v>215</v>
      </c>
      <c r="C28" s="9">
        <v>0</v>
      </c>
      <c r="D28" s="10"/>
      <c r="E28" s="9">
        <v>0</v>
      </c>
      <c r="F28" s="10"/>
      <c r="G28" s="9">
        <v>0</v>
      </c>
      <c r="H28" s="10"/>
      <c r="I28" s="9">
        <v>0</v>
      </c>
      <c r="K28" s="3">
        <v>0</v>
      </c>
      <c r="M28" s="2">
        <v>0</v>
      </c>
      <c r="O28" s="9">
        <v>0</v>
      </c>
      <c r="P28" s="10"/>
      <c r="Q28" s="9">
        <v>2552466478</v>
      </c>
      <c r="R28" s="10"/>
      <c r="S28" s="9">
        <v>2552466478</v>
      </c>
      <c r="U28" s="3">
        <v>1.5354472220898746E-2</v>
      </c>
    </row>
    <row r="29" spans="1:21" ht="18">
      <c r="A29" s="21" t="s">
        <v>216</v>
      </c>
      <c r="C29" s="9">
        <v>0</v>
      </c>
      <c r="D29" s="10"/>
      <c r="E29" s="9">
        <v>0</v>
      </c>
      <c r="F29" s="10"/>
      <c r="G29" s="9">
        <v>0</v>
      </c>
      <c r="H29" s="10"/>
      <c r="I29" s="9">
        <v>0</v>
      </c>
      <c r="K29" s="3">
        <v>0</v>
      </c>
      <c r="M29" s="2">
        <v>0</v>
      </c>
      <c r="O29" s="9">
        <v>0</v>
      </c>
      <c r="P29" s="10"/>
      <c r="Q29" s="9">
        <v>6952574333</v>
      </c>
      <c r="R29" s="10"/>
      <c r="S29" s="9">
        <v>6952574333</v>
      </c>
      <c r="U29" s="3">
        <v>4.1823510858966954E-2</v>
      </c>
    </row>
    <row r="30" spans="1:21" ht="36">
      <c r="A30" s="21" t="s">
        <v>217</v>
      </c>
      <c r="C30" s="9">
        <v>0</v>
      </c>
      <c r="D30" s="10"/>
      <c r="E30" s="9">
        <v>0</v>
      </c>
      <c r="F30" s="10"/>
      <c r="G30" s="9">
        <v>0</v>
      </c>
      <c r="H30" s="10"/>
      <c r="I30" s="9">
        <v>0</v>
      </c>
      <c r="K30" s="3">
        <v>0</v>
      </c>
      <c r="M30" s="2">
        <v>0</v>
      </c>
      <c r="O30" s="9">
        <v>0</v>
      </c>
      <c r="P30" s="10"/>
      <c r="Q30" s="9">
        <v>4680233</v>
      </c>
      <c r="R30" s="10"/>
      <c r="S30" s="9">
        <v>4680233</v>
      </c>
      <c r="U30" s="3">
        <v>2.8154143533411609E-5</v>
      </c>
    </row>
    <row r="31" spans="1:21" ht="18">
      <c r="A31" s="21" t="s">
        <v>22</v>
      </c>
      <c r="C31" s="9">
        <v>0</v>
      </c>
      <c r="D31" s="10"/>
      <c r="E31" s="9">
        <v>-1478649375</v>
      </c>
      <c r="F31" s="10"/>
      <c r="G31" s="9">
        <v>0</v>
      </c>
      <c r="H31" s="10"/>
      <c r="I31" s="9">
        <v>-1478649375</v>
      </c>
      <c r="K31" s="3">
        <v>0.30959519636375132</v>
      </c>
      <c r="M31" s="2">
        <v>4101250000</v>
      </c>
      <c r="O31" s="9">
        <v>1051347747</v>
      </c>
      <c r="P31" s="10"/>
      <c r="Q31" s="9">
        <v>1681622332</v>
      </c>
      <c r="R31" s="10"/>
      <c r="S31" s="9">
        <v>6834220079</v>
      </c>
      <c r="U31" s="3">
        <v>4.1111545737806135E-2</v>
      </c>
    </row>
    <row r="32" spans="1:21" ht="18">
      <c r="A32" s="21" t="s">
        <v>218</v>
      </c>
      <c r="C32" s="9">
        <v>0</v>
      </c>
      <c r="D32" s="10"/>
      <c r="E32" s="9">
        <v>0</v>
      </c>
      <c r="F32" s="10"/>
      <c r="G32" s="9">
        <v>0</v>
      </c>
      <c r="H32" s="10"/>
      <c r="I32" s="9">
        <v>0</v>
      </c>
      <c r="K32" s="3">
        <v>0</v>
      </c>
      <c r="M32" s="2">
        <v>0</v>
      </c>
      <c r="O32" s="9">
        <v>0</v>
      </c>
      <c r="P32" s="10"/>
      <c r="Q32" s="9">
        <v>-6332091975</v>
      </c>
      <c r="R32" s="10"/>
      <c r="S32" s="9">
        <v>-6332091975</v>
      </c>
      <c r="U32" s="3">
        <v>-3.8090972464600331E-2</v>
      </c>
    </row>
    <row r="33" spans="1:21" ht="18">
      <c r="A33" s="21" t="s">
        <v>219</v>
      </c>
      <c r="C33" s="9">
        <v>0</v>
      </c>
      <c r="D33" s="10"/>
      <c r="E33" s="9">
        <v>0</v>
      </c>
      <c r="F33" s="10"/>
      <c r="G33" s="9">
        <v>0</v>
      </c>
      <c r="H33" s="10"/>
      <c r="I33" s="9">
        <v>0</v>
      </c>
      <c r="K33" s="3">
        <v>0</v>
      </c>
      <c r="M33" s="2">
        <v>0</v>
      </c>
      <c r="O33" s="9">
        <v>0</v>
      </c>
      <c r="P33" s="10"/>
      <c r="Q33" s="9">
        <v>869371</v>
      </c>
      <c r="R33" s="10"/>
      <c r="S33" s="9">
        <v>869371</v>
      </c>
      <c r="U33" s="3">
        <v>5.2297387582595956E-6</v>
      </c>
    </row>
    <row r="34" spans="1:21" ht="18">
      <c r="A34" s="21" t="s">
        <v>141</v>
      </c>
      <c r="C34" s="9">
        <v>0</v>
      </c>
      <c r="D34" s="10"/>
      <c r="E34" s="9">
        <v>0</v>
      </c>
      <c r="F34" s="10"/>
      <c r="G34" s="9">
        <v>0</v>
      </c>
      <c r="H34" s="10"/>
      <c r="I34" s="9">
        <v>0</v>
      </c>
      <c r="K34" s="3">
        <v>0</v>
      </c>
      <c r="M34" s="2">
        <v>951300000</v>
      </c>
      <c r="O34" s="9">
        <v>0</v>
      </c>
      <c r="P34" s="10"/>
      <c r="Q34" s="9">
        <v>637636195</v>
      </c>
      <c r="R34" s="10"/>
      <c r="S34" s="9">
        <v>1588936195</v>
      </c>
      <c r="U34" s="3">
        <v>9.5583142333860085E-3</v>
      </c>
    </row>
    <row r="35" spans="1:21" ht="18">
      <c r="A35" s="21" t="s">
        <v>220</v>
      </c>
      <c r="C35" s="9">
        <v>0</v>
      </c>
      <c r="D35" s="10"/>
      <c r="E35" s="9">
        <v>0</v>
      </c>
      <c r="F35" s="10"/>
      <c r="G35" s="9">
        <v>0</v>
      </c>
      <c r="H35" s="10"/>
      <c r="I35" s="9">
        <v>0</v>
      </c>
      <c r="K35" s="3">
        <v>0</v>
      </c>
      <c r="M35" s="2">
        <v>0</v>
      </c>
      <c r="O35" s="9">
        <v>0</v>
      </c>
      <c r="P35" s="10"/>
      <c r="Q35" s="9">
        <v>119660326</v>
      </c>
      <c r="R35" s="10"/>
      <c r="S35" s="9">
        <v>119660326</v>
      </c>
      <c r="U35" s="3">
        <v>7.1982185362541248E-4</v>
      </c>
    </row>
    <row r="36" spans="1:21" ht="18">
      <c r="A36" s="21" t="s">
        <v>221</v>
      </c>
      <c r="C36" s="9">
        <v>0</v>
      </c>
      <c r="D36" s="10"/>
      <c r="E36" s="9">
        <v>0</v>
      </c>
      <c r="F36" s="10"/>
      <c r="G36" s="9">
        <v>0</v>
      </c>
      <c r="H36" s="10"/>
      <c r="I36" s="9">
        <v>0</v>
      </c>
      <c r="K36" s="3">
        <v>0</v>
      </c>
      <c r="M36" s="2">
        <v>0</v>
      </c>
      <c r="O36" s="9">
        <v>0</v>
      </c>
      <c r="P36" s="10"/>
      <c r="Q36" s="9">
        <v>-85080994</v>
      </c>
      <c r="R36" s="10"/>
      <c r="S36" s="9">
        <v>-85080994</v>
      </c>
      <c r="U36" s="3">
        <v>-5.118083901039397E-4</v>
      </c>
    </row>
    <row r="37" spans="1:21" ht="18">
      <c r="A37" s="21" t="s">
        <v>222</v>
      </c>
      <c r="C37" s="9">
        <v>0</v>
      </c>
      <c r="D37" s="10"/>
      <c r="E37" s="9">
        <v>0</v>
      </c>
      <c r="F37" s="10"/>
      <c r="G37" s="9">
        <v>0</v>
      </c>
      <c r="H37" s="10"/>
      <c r="I37" s="9">
        <v>0</v>
      </c>
      <c r="K37" s="3">
        <v>0</v>
      </c>
      <c r="M37" s="2">
        <v>0</v>
      </c>
      <c r="O37" s="9">
        <v>0</v>
      </c>
      <c r="P37" s="10"/>
      <c r="Q37" s="9">
        <v>-251075490</v>
      </c>
      <c r="R37" s="10"/>
      <c r="S37" s="9">
        <v>-251075490</v>
      </c>
      <c r="U37" s="3">
        <v>-1.5103554423853793E-3</v>
      </c>
    </row>
    <row r="38" spans="1:21" ht="18">
      <c r="A38" s="21" t="s">
        <v>143</v>
      </c>
      <c r="C38" s="9">
        <v>0</v>
      </c>
      <c r="D38" s="10"/>
      <c r="E38" s="9">
        <v>0</v>
      </c>
      <c r="F38" s="10"/>
      <c r="G38" s="9">
        <v>0</v>
      </c>
      <c r="H38" s="10"/>
      <c r="I38" s="9">
        <v>0</v>
      </c>
      <c r="K38" s="3">
        <v>0</v>
      </c>
      <c r="M38" s="2">
        <v>12399000</v>
      </c>
      <c r="O38" s="9">
        <v>0</v>
      </c>
      <c r="P38" s="10"/>
      <c r="Q38" s="9">
        <v>174102418</v>
      </c>
      <c r="R38" s="10"/>
      <c r="S38" s="9">
        <v>186501418</v>
      </c>
      <c r="U38" s="3">
        <v>1.1219073263140521E-3</v>
      </c>
    </row>
    <row r="39" spans="1:21" ht="18">
      <c r="A39" s="21" t="s">
        <v>240</v>
      </c>
      <c r="C39" s="9">
        <v>0</v>
      </c>
      <c r="D39" s="10"/>
      <c r="E39" s="9">
        <v>0</v>
      </c>
      <c r="F39" s="10"/>
      <c r="G39" s="9">
        <v>0</v>
      </c>
      <c r="H39" s="10"/>
      <c r="I39" s="9">
        <v>0</v>
      </c>
      <c r="K39" s="3">
        <v>0</v>
      </c>
      <c r="M39" s="2">
        <v>0</v>
      </c>
      <c r="O39" s="9">
        <v>0</v>
      </c>
      <c r="P39" s="10"/>
      <c r="Q39" s="9">
        <v>-584054960</v>
      </c>
      <c r="R39" s="10"/>
      <c r="S39" s="9">
        <v>-584054960</v>
      </c>
      <c r="U39" s="3">
        <v>-3.5134078100900051E-3</v>
      </c>
    </row>
    <row r="40" spans="1:21" ht="18">
      <c r="A40" s="21" t="s">
        <v>224</v>
      </c>
      <c r="C40" s="9">
        <v>0</v>
      </c>
      <c r="D40" s="10"/>
      <c r="E40" s="9">
        <v>0</v>
      </c>
      <c r="F40" s="10"/>
      <c r="G40" s="9">
        <v>0</v>
      </c>
      <c r="H40" s="10"/>
      <c r="I40" s="9">
        <v>0</v>
      </c>
      <c r="K40" s="3">
        <v>0</v>
      </c>
      <c r="M40" s="2">
        <v>0</v>
      </c>
      <c r="O40" s="9">
        <v>0</v>
      </c>
      <c r="P40" s="10"/>
      <c r="Q40" s="9">
        <v>49349611</v>
      </c>
      <c r="R40" s="10"/>
      <c r="S40" s="9">
        <v>49349611</v>
      </c>
      <c r="U40" s="3">
        <v>2.9686471408838584E-4</v>
      </c>
    </row>
    <row r="41" spans="1:21" ht="18">
      <c r="A41" s="21" t="s">
        <v>225</v>
      </c>
      <c r="C41" s="9">
        <v>0</v>
      </c>
      <c r="D41" s="10"/>
      <c r="E41" s="9">
        <v>0</v>
      </c>
      <c r="F41" s="10"/>
      <c r="G41" s="9">
        <v>0</v>
      </c>
      <c r="H41" s="10"/>
      <c r="I41" s="9">
        <v>0</v>
      </c>
      <c r="K41" s="3">
        <v>0</v>
      </c>
      <c r="M41" s="2">
        <v>0</v>
      </c>
      <c r="O41" s="9">
        <v>0</v>
      </c>
      <c r="P41" s="10"/>
      <c r="Q41" s="9">
        <v>5824105299</v>
      </c>
      <c r="R41" s="10"/>
      <c r="S41" s="9">
        <v>5824105299</v>
      </c>
      <c r="U41" s="3">
        <v>3.5035156698768874E-2</v>
      </c>
    </row>
    <row r="42" spans="1:21" ht="18">
      <c r="A42" s="21" t="s">
        <v>145</v>
      </c>
      <c r="C42" s="9">
        <v>0</v>
      </c>
      <c r="D42" s="10"/>
      <c r="E42" s="9">
        <v>0</v>
      </c>
      <c r="F42" s="10"/>
      <c r="G42" s="9">
        <v>0</v>
      </c>
      <c r="H42" s="10"/>
      <c r="I42" s="9">
        <v>0</v>
      </c>
      <c r="K42" s="3">
        <v>0</v>
      </c>
      <c r="M42" s="2">
        <v>2000000000</v>
      </c>
      <c r="O42" s="9">
        <v>0</v>
      </c>
      <c r="P42" s="10"/>
      <c r="Q42" s="9">
        <v>3763860000</v>
      </c>
      <c r="R42" s="10"/>
      <c r="S42" s="9">
        <v>5763860000</v>
      </c>
      <c r="U42" s="3">
        <v>3.4672748503437718E-2</v>
      </c>
    </row>
    <row r="43" spans="1:21" ht="18">
      <c r="A43" s="21" t="s">
        <v>147</v>
      </c>
      <c r="C43" s="9">
        <v>0</v>
      </c>
      <c r="D43" s="10"/>
      <c r="E43" s="9">
        <v>0</v>
      </c>
      <c r="F43" s="10"/>
      <c r="G43" s="9">
        <v>0</v>
      </c>
      <c r="H43" s="10"/>
      <c r="I43" s="9">
        <v>0</v>
      </c>
      <c r="K43" s="3">
        <v>0</v>
      </c>
      <c r="M43" s="2">
        <v>649940000</v>
      </c>
      <c r="O43" s="9">
        <v>0</v>
      </c>
      <c r="P43" s="10"/>
      <c r="Q43" s="9">
        <v>3023125683</v>
      </c>
      <c r="R43" s="10"/>
      <c r="S43" s="9">
        <v>3673065683</v>
      </c>
      <c r="U43" s="3">
        <v>2.2095485085214889E-2</v>
      </c>
    </row>
    <row r="44" spans="1:21" ht="18">
      <c r="A44" s="21" t="s">
        <v>24</v>
      </c>
      <c r="C44" s="9">
        <v>0</v>
      </c>
      <c r="D44" s="10"/>
      <c r="E44" s="9">
        <v>-2783340000</v>
      </c>
      <c r="F44" s="10"/>
      <c r="G44" s="9">
        <v>0</v>
      </c>
      <c r="H44" s="10"/>
      <c r="I44" s="9">
        <v>-2783340000</v>
      </c>
      <c r="K44" s="3">
        <v>0.58276742844941432</v>
      </c>
      <c r="M44" s="2">
        <v>2595835321</v>
      </c>
      <c r="O44" s="9">
        <v>-7555568791</v>
      </c>
      <c r="P44" s="10"/>
      <c r="Q44" s="9">
        <v>4400404064</v>
      </c>
      <c r="R44" s="10"/>
      <c r="S44" s="9">
        <v>-559329406</v>
      </c>
      <c r="U44" s="3">
        <v>-3.3646701732545914E-3</v>
      </c>
    </row>
    <row r="45" spans="1:21" ht="18">
      <c r="A45" s="21" t="s">
        <v>25</v>
      </c>
      <c r="C45" s="9">
        <v>0</v>
      </c>
      <c r="D45" s="10"/>
      <c r="E45" s="9">
        <v>-1992931083</v>
      </c>
      <c r="F45" s="10"/>
      <c r="G45" s="9">
        <v>0</v>
      </c>
      <c r="H45" s="10"/>
      <c r="I45" s="9">
        <v>-1992931083</v>
      </c>
      <c r="K45" s="3">
        <v>0.4172739666432474</v>
      </c>
      <c r="M45" s="2">
        <v>1001000000</v>
      </c>
      <c r="O45" s="9">
        <v>-9492791183</v>
      </c>
      <c r="P45" s="10"/>
      <c r="Q45" s="9">
        <v>0</v>
      </c>
      <c r="R45" s="10"/>
      <c r="S45" s="9">
        <v>-8491791183</v>
      </c>
      <c r="U45" s="3">
        <v>-5.1082736227435935E-2</v>
      </c>
    </row>
    <row r="46" spans="1:21" ht="18">
      <c r="A46" s="21" t="s">
        <v>226</v>
      </c>
      <c r="C46" s="9">
        <v>0</v>
      </c>
      <c r="D46" s="10"/>
      <c r="E46" s="9">
        <v>0</v>
      </c>
      <c r="F46" s="10"/>
      <c r="G46" s="9">
        <v>0</v>
      </c>
      <c r="H46" s="10"/>
      <c r="I46" s="9">
        <v>0</v>
      </c>
      <c r="K46" s="3">
        <v>0</v>
      </c>
      <c r="M46" s="2">
        <v>0</v>
      </c>
      <c r="O46" s="9">
        <v>0</v>
      </c>
      <c r="P46" s="10"/>
      <c r="Q46" s="9">
        <v>-1146475</v>
      </c>
      <c r="R46" s="10"/>
      <c r="S46" s="9">
        <v>-1146475</v>
      </c>
      <c r="U46" s="3">
        <v>-6.8966698255125486E-6</v>
      </c>
    </row>
    <row r="47" spans="1:21" ht="36">
      <c r="A47" s="21" t="s">
        <v>151</v>
      </c>
      <c r="C47" s="9">
        <v>0</v>
      </c>
      <c r="D47" s="10"/>
      <c r="E47" s="9">
        <v>0</v>
      </c>
      <c r="F47" s="10"/>
      <c r="G47" s="9">
        <v>0</v>
      </c>
      <c r="H47" s="10"/>
      <c r="I47" s="9">
        <v>0</v>
      </c>
      <c r="K47" s="3">
        <v>0</v>
      </c>
      <c r="M47" s="2">
        <v>596605200</v>
      </c>
      <c r="O47" s="9">
        <v>0</v>
      </c>
      <c r="P47" s="10"/>
      <c r="Q47" s="9">
        <v>-831116833</v>
      </c>
      <c r="R47" s="10"/>
      <c r="S47" s="9">
        <v>-234511633</v>
      </c>
      <c r="U47" s="3">
        <v>-1.4107148459781267E-3</v>
      </c>
    </row>
    <row r="48" spans="1:21" ht="18">
      <c r="A48" s="21" t="s">
        <v>26</v>
      </c>
      <c r="C48" s="9">
        <v>0</v>
      </c>
      <c r="D48" s="10"/>
      <c r="E48" s="9">
        <v>-1938397501</v>
      </c>
      <c r="F48" s="10"/>
      <c r="G48" s="9">
        <v>571267501</v>
      </c>
      <c r="H48" s="10"/>
      <c r="I48" s="9">
        <v>-1367130000</v>
      </c>
      <c r="K48" s="3">
        <v>0.28624560221031126</v>
      </c>
      <c r="M48" s="2">
        <v>560000000</v>
      </c>
      <c r="O48" s="9">
        <v>0</v>
      </c>
      <c r="P48" s="10"/>
      <c r="Q48" s="9">
        <v>3434630060</v>
      </c>
      <c r="R48" s="10"/>
      <c r="S48" s="9">
        <v>3994630060</v>
      </c>
      <c r="U48" s="3">
        <v>2.402986946849027E-2</v>
      </c>
    </row>
    <row r="49" spans="1:21" ht="18">
      <c r="A49" s="21" t="s">
        <v>154</v>
      </c>
      <c r="C49" s="9">
        <v>0</v>
      </c>
      <c r="D49" s="10"/>
      <c r="E49" s="9">
        <v>0</v>
      </c>
      <c r="F49" s="10"/>
      <c r="G49" s="9">
        <v>0</v>
      </c>
      <c r="H49" s="10"/>
      <c r="I49" s="9">
        <v>0</v>
      </c>
      <c r="K49" s="3">
        <v>0</v>
      </c>
      <c r="M49" s="2">
        <v>108333300</v>
      </c>
      <c r="O49" s="9">
        <v>0</v>
      </c>
      <c r="P49" s="10"/>
      <c r="Q49" s="9">
        <v>-526150078</v>
      </c>
      <c r="R49" s="10"/>
      <c r="S49" s="9">
        <v>-417816778</v>
      </c>
      <c r="U49" s="3">
        <v>-2.5133948541620839E-3</v>
      </c>
    </row>
    <row r="50" spans="1:21" ht="18">
      <c r="A50" s="21" t="s">
        <v>27</v>
      </c>
      <c r="C50" s="9">
        <v>0</v>
      </c>
      <c r="D50" s="10"/>
      <c r="E50" s="9">
        <v>603899530</v>
      </c>
      <c r="F50" s="10"/>
      <c r="G50" s="9">
        <v>0</v>
      </c>
      <c r="H50" s="10"/>
      <c r="I50" s="9">
        <v>603899530</v>
      </c>
      <c r="K50" s="3">
        <v>-0.12644268258276384</v>
      </c>
      <c r="M50" s="2">
        <v>58828515</v>
      </c>
      <c r="O50" s="9">
        <v>6439480190</v>
      </c>
      <c r="P50" s="10"/>
      <c r="Q50" s="9">
        <v>-148725950</v>
      </c>
      <c r="R50" s="10"/>
      <c r="S50" s="9">
        <v>6349582755</v>
      </c>
      <c r="U50" s="3">
        <v>3.8196189006304837E-2</v>
      </c>
    </row>
    <row r="51" spans="1:21" ht="18">
      <c r="A51" s="21" t="s">
        <v>28</v>
      </c>
      <c r="C51" s="9">
        <v>0</v>
      </c>
      <c r="D51" s="10"/>
      <c r="E51" s="9">
        <v>408554550</v>
      </c>
      <c r="F51" s="10"/>
      <c r="G51" s="9">
        <v>0</v>
      </c>
      <c r="H51" s="10"/>
      <c r="I51" s="9">
        <v>408554550</v>
      </c>
      <c r="K51" s="3">
        <v>-8.5541933247396174E-2</v>
      </c>
      <c r="M51" s="2">
        <v>0</v>
      </c>
      <c r="O51" s="9">
        <v>2635732025</v>
      </c>
      <c r="P51" s="10"/>
      <c r="Q51" s="9">
        <v>1913854644</v>
      </c>
      <c r="R51" s="10"/>
      <c r="S51" s="9">
        <v>4549586669</v>
      </c>
      <c r="U51" s="3">
        <v>2.7368234892733333E-2</v>
      </c>
    </row>
    <row r="52" spans="1:21" ht="18">
      <c r="A52" s="21" t="s">
        <v>241</v>
      </c>
      <c r="C52" s="9">
        <v>0</v>
      </c>
      <c r="D52" s="10"/>
      <c r="E52" s="9">
        <v>0</v>
      </c>
      <c r="F52" s="10"/>
      <c r="G52" s="9">
        <v>0</v>
      </c>
      <c r="H52" s="10"/>
      <c r="I52" s="9">
        <v>0</v>
      </c>
      <c r="K52" s="3">
        <v>0</v>
      </c>
      <c r="M52" s="2">
        <v>0</v>
      </c>
      <c r="O52" s="9">
        <v>0</v>
      </c>
      <c r="P52" s="10"/>
      <c r="Q52" s="9">
        <v>5574540010</v>
      </c>
      <c r="R52" s="10"/>
      <c r="S52" s="9">
        <v>5574540010</v>
      </c>
      <c r="U52" s="3">
        <v>3.3533885935654435E-2</v>
      </c>
    </row>
    <row r="53" spans="1:21" ht="18">
      <c r="A53" s="21" t="s">
        <v>242</v>
      </c>
      <c r="C53" s="9">
        <v>0</v>
      </c>
      <c r="D53" s="10"/>
      <c r="E53" s="9">
        <v>384112213</v>
      </c>
      <c r="F53" s="10"/>
      <c r="G53" s="9">
        <v>0</v>
      </c>
      <c r="H53" s="10"/>
      <c r="I53" s="9">
        <v>384112213</v>
      </c>
      <c r="K53" s="3">
        <v>-8.0424269620680069E-2</v>
      </c>
      <c r="M53" s="2">
        <v>0</v>
      </c>
      <c r="O53" s="9">
        <v>-244842121</v>
      </c>
      <c r="P53" s="10"/>
      <c r="Q53" s="9">
        <v>-733274646</v>
      </c>
      <c r="R53" s="10"/>
      <c r="S53" s="9">
        <v>-978116767</v>
      </c>
      <c r="U53" s="3">
        <v>-5.8839036113275808E-3</v>
      </c>
    </row>
    <row r="54" spans="1:21" ht="18">
      <c r="A54" s="21" t="s">
        <v>228</v>
      </c>
      <c r="C54" s="9">
        <v>0</v>
      </c>
      <c r="D54" s="10"/>
      <c r="E54" s="9">
        <v>0</v>
      </c>
      <c r="F54" s="10"/>
      <c r="G54" s="9">
        <v>0</v>
      </c>
      <c r="H54" s="10"/>
      <c r="I54" s="9">
        <v>0</v>
      </c>
      <c r="K54" s="3">
        <v>0</v>
      </c>
      <c r="M54" s="2">
        <v>0</v>
      </c>
      <c r="O54" s="9">
        <v>0</v>
      </c>
      <c r="P54" s="10"/>
      <c r="Q54" s="9">
        <v>-2308121805</v>
      </c>
      <c r="R54" s="10"/>
      <c r="S54" s="9">
        <v>-2308121805</v>
      </c>
      <c r="U54" s="3">
        <v>-1.3884606298568272E-2</v>
      </c>
    </row>
    <row r="55" spans="1:21" ht="18">
      <c r="A55" s="21" t="s">
        <v>156</v>
      </c>
      <c r="C55" s="9">
        <v>0</v>
      </c>
      <c r="D55" s="10"/>
      <c r="E55" s="9">
        <v>0</v>
      </c>
      <c r="F55" s="10"/>
      <c r="G55" s="9">
        <v>0</v>
      </c>
      <c r="H55" s="10"/>
      <c r="I55" s="9">
        <v>0</v>
      </c>
      <c r="K55" s="3">
        <v>0</v>
      </c>
      <c r="M55" s="2">
        <v>640000000</v>
      </c>
      <c r="O55" s="9">
        <v>0</v>
      </c>
      <c r="P55" s="10"/>
      <c r="Q55" s="9">
        <v>932197088</v>
      </c>
      <c r="R55" s="10"/>
      <c r="S55" s="9">
        <v>1572197088</v>
      </c>
      <c r="U55" s="3">
        <v>9.4576194130428469E-3</v>
      </c>
    </row>
    <row r="56" spans="1:21" ht="18">
      <c r="A56" s="21" t="s">
        <v>157</v>
      </c>
      <c r="C56" s="9">
        <v>0</v>
      </c>
      <c r="D56" s="10"/>
      <c r="E56" s="9">
        <v>0</v>
      </c>
      <c r="F56" s="10"/>
      <c r="G56" s="9">
        <v>0</v>
      </c>
      <c r="H56" s="10"/>
      <c r="I56" s="9">
        <v>0</v>
      </c>
      <c r="K56" s="3">
        <v>0</v>
      </c>
      <c r="M56" s="2">
        <v>3055000000</v>
      </c>
      <c r="O56" s="9">
        <v>0</v>
      </c>
      <c r="P56" s="10"/>
      <c r="Q56" s="9">
        <v>14707737914</v>
      </c>
      <c r="R56" s="10"/>
      <c r="S56" s="9">
        <v>17762737914</v>
      </c>
      <c r="U56" s="3">
        <v>0.10685251626940973</v>
      </c>
    </row>
    <row r="57" spans="1:21" ht="18">
      <c r="A57" s="4" t="s">
        <v>29</v>
      </c>
      <c r="C57" s="11">
        <f>SUM(C9:$C$56)</f>
        <v>0</v>
      </c>
      <c r="D57" s="10"/>
      <c r="E57" s="11">
        <f>SUM(E9:$E$56)</f>
        <v>-16461471102</v>
      </c>
      <c r="F57" s="10"/>
      <c r="G57" s="11">
        <f>SUM(G9:$G$56)</f>
        <v>571267501</v>
      </c>
      <c r="H57" s="10"/>
      <c r="I57" s="11">
        <f>SUM(I9:$I$56)</f>
        <v>-15890203601</v>
      </c>
      <c r="K57" s="5">
        <f>SUM(K9:$K$56)</f>
        <v>3.3270434406477074</v>
      </c>
      <c r="M57" s="11">
        <f>SUM(M9:$M$56)</f>
        <v>20472847016</v>
      </c>
      <c r="N57" s="10"/>
      <c r="O57" s="11">
        <f>SUM(O9:$O$56)</f>
        <v>-17551035352</v>
      </c>
      <c r="P57" s="10"/>
      <c r="Q57" s="11">
        <f>SUM(Q9:$Q$56)</f>
        <v>81509334990</v>
      </c>
      <c r="R57" s="10"/>
      <c r="S57" s="11">
        <f>SUM(S9:$S$56)</f>
        <v>84431146654</v>
      </c>
      <c r="U57" s="5">
        <f>SUM(U9:$U$56)</f>
        <v>0.507899205357349</v>
      </c>
    </row>
    <row r="58" spans="1:21" ht="18">
      <c r="C58" s="6"/>
      <c r="E58" s="6"/>
      <c r="G58" s="6"/>
      <c r="I58" s="6"/>
      <c r="K58" s="6"/>
      <c r="M58" s="6"/>
      <c r="O58" s="6"/>
      <c r="Q58" s="6"/>
      <c r="S58" s="6"/>
      <c r="U58" s="6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view="pageBreakPreview" zoomScale="60" zoomScaleNormal="100" workbookViewId="0">
      <selection activeCell="C29" sqref="C29"/>
    </sheetView>
  </sheetViews>
  <sheetFormatPr defaultRowHeight="17.25"/>
  <cols>
    <col min="1" max="1" width="21.28515625" style="16" customWidth="1"/>
    <col min="2" max="2" width="1.42578125" style="16" customWidth="1"/>
    <col min="3" max="3" width="17" style="16" customWidth="1"/>
    <col min="4" max="4" width="1.42578125" style="16" customWidth="1"/>
    <col min="5" max="5" width="17" style="16" customWidth="1"/>
    <col min="6" max="6" width="1.42578125" style="16" customWidth="1"/>
    <col min="7" max="7" width="17" style="16" customWidth="1"/>
    <col min="8" max="8" width="1.42578125" style="16" customWidth="1"/>
    <col min="9" max="9" width="17" style="16" customWidth="1"/>
    <col min="10" max="10" width="1.42578125" style="16" customWidth="1"/>
    <col min="11" max="11" width="17" style="16" customWidth="1"/>
    <col min="12" max="12" width="1.42578125" style="16" customWidth="1"/>
    <col min="13" max="13" width="17" style="16" customWidth="1"/>
    <col min="14" max="14" width="1.42578125" style="16" customWidth="1"/>
    <col min="15" max="15" width="17" style="16" customWidth="1"/>
    <col min="16" max="16" width="1.42578125" style="16" customWidth="1"/>
    <col min="17" max="17" width="17" style="16" customWidth="1"/>
    <col min="18" max="16384" width="9.140625" style="16"/>
  </cols>
  <sheetData>
    <row r="1" spans="1:17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>
      <c r="A5" s="29" t="s">
        <v>243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>
      <c r="C7" s="23" t="s">
        <v>119</v>
      </c>
      <c r="D7" s="23"/>
      <c r="E7" s="23"/>
      <c r="F7" s="23"/>
      <c r="G7" s="23"/>
      <c r="H7" s="23"/>
      <c r="I7" s="23"/>
      <c r="J7" s="22"/>
      <c r="K7" s="23" t="s">
        <v>7</v>
      </c>
      <c r="L7" s="23"/>
      <c r="M7" s="23"/>
      <c r="N7" s="23"/>
      <c r="O7" s="23"/>
      <c r="P7" s="23"/>
      <c r="Q7" s="23"/>
    </row>
    <row r="8" spans="1:17" ht="18.75">
      <c r="C8" s="7" t="s">
        <v>244</v>
      </c>
      <c r="E8" s="7" t="s">
        <v>234</v>
      </c>
      <c r="G8" s="7" t="s">
        <v>235</v>
      </c>
      <c r="I8" s="7" t="s">
        <v>29</v>
      </c>
      <c r="K8" s="7" t="s">
        <v>244</v>
      </c>
      <c r="M8" s="7" t="s">
        <v>234</v>
      </c>
      <c r="O8" s="7" t="s">
        <v>235</v>
      </c>
      <c r="Q8" s="7" t="s">
        <v>29</v>
      </c>
    </row>
    <row r="9" spans="1:17" ht="21.75" customHeight="1">
      <c r="A9" s="21" t="s">
        <v>41</v>
      </c>
      <c r="C9" s="2">
        <v>1295863274</v>
      </c>
      <c r="E9" s="2">
        <v>0</v>
      </c>
      <c r="G9" s="2">
        <v>0</v>
      </c>
      <c r="I9" s="2">
        <v>1295863274</v>
      </c>
      <c r="K9" s="2">
        <v>13951812850</v>
      </c>
      <c r="M9" s="2">
        <v>1557654573</v>
      </c>
      <c r="O9" s="2">
        <v>0</v>
      </c>
      <c r="Q9" s="2">
        <v>15509467423</v>
      </c>
    </row>
    <row r="10" spans="1:17" ht="36">
      <c r="A10" s="21" t="s">
        <v>195</v>
      </c>
      <c r="C10" s="2">
        <v>0</v>
      </c>
      <c r="E10" s="2">
        <v>0</v>
      </c>
      <c r="G10" s="2">
        <v>0</v>
      </c>
      <c r="I10" s="2">
        <v>0</v>
      </c>
      <c r="K10" s="2">
        <v>0</v>
      </c>
      <c r="M10" s="2">
        <v>0</v>
      </c>
      <c r="O10" s="2">
        <v>3909210602</v>
      </c>
      <c r="Q10" s="2">
        <v>3909210602</v>
      </c>
    </row>
    <row r="11" spans="1:17" ht="36">
      <c r="A11" s="21" t="s">
        <v>47</v>
      </c>
      <c r="C11" s="2">
        <v>0</v>
      </c>
      <c r="E11" s="2">
        <v>479433087</v>
      </c>
      <c r="G11" s="2">
        <v>0</v>
      </c>
      <c r="I11" s="2">
        <v>479433087</v>
      </c>
      <c r="K11" s="2">
        <v>0</v>
      </c>
      <c r="M11" s="2">
        <v>4347746842</v>
      </c>
      <c r="O11" s="2">
        <v>0</v>
      </c>
      <c r="Q11" s="2">
        <v>4347746842</v>
      </c>
    </row>
    <row r="12" spans="1:17" ht="36">
      <c r="A12" s="21" t="s">
        <v>196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50985336</v>
      </c>
      <c r="Q12" s="2">
        <v>50985336</v>
      </c>
    </row>
    <row r="13" spans="1:17" ht="36">
      <c r="A13" s="21" t="s">
        <v>197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2">
        <v>237484379</v>
      </c>
      <c r="Q13" s="2">
        <v>237484379</v>
      </c>
    </row>
    <row r="14" spans="1:17" ht="36">
      <c r="A14" s="21" t="s">
        <v>52</v>
      </c>
      <c r="C14" s="2">
        <v>0</v>
      </c>
      <c r="E14" s="2">
        <v>656715849</v>
      </c>
      <c r="G14" s="2">
        <v>0</v>
      </c>
      <c r="I14" s="2">
        <v>656715849</v>
      </c>
      <c r="K14" s="2">
        <v>0</v>
      </c>
      <c r="M14" s="2">
        <v>7683836376</v>
      </c>
      <c r="O14" s="2">
        <v>0</v>
      </c>
      <c r="Q14" s="2">
        <v>7683836376</v>
      </c>
    </row>
    <row r="15" spans="1:17" ht="36">
      <c r="A15" s="21" t="s">
        <v>198</v>
      </c>
      <c r="C15" s="2">
        <v>0</v>
      </c>
      <c r="E15" s="2">
        <v>0</v>
      </c>
      <c r="G15" s="2">
        <v>0</v>
      </c>
      <c r="I15" s="2">
        <v>0</v>
      </c>
      <c r="K15" s="2">
        <v>0</v>
      </c>
      <c r="M15" s="2">
        <v>0</v>
      </c>
      <c r="O15" s="2">
        <v>794931560</v>
      </c>
      <c r="Q15" s="2">
        <v>794931560</v>
      </c>
    </row>
    <row r="16" spans="1:17" ht="36">
      <c r="A16" s="21" t="s">
        <v>199</v>
      </c>
      <c r="C16" s="2">
        <v>0</v>
      </c>
      <c r="E16" s="2">
        <v>0</v>
      </c>
      <c r="G16" s="2">
        <v>0</v>
      </c>
      <c r="I16" s="2">
        <v>0</v>
      </c>
      <c r="K16" s="2">
        <v>0</v>
      </c>
      <c r="M16" s="2">
        <v>0</v>
      </c>
      <c r="O16" s="2">
        <v>5910494989</v>
      </c>
      <c r="Q16" s="2">
        <v>5910494989</v>
      </c>
    </row>
    <row r="17" spans="1:17" ht="36">
      <c r="A17" s="21" t="s">
        <v>55</v>
      </c>
      <c r="C17" s="2">
        <v>0</v>
      </c>
      <c r="E17" s="2">
        <v>694916364</v>
      </c>
      <c r="G17" s="2">
        <v>0</v>
      </c>
      <c r="I17" s="2">
        <v>694916364</v>
      </c>
      <c r="K17" s="2">
        <v>0</v>
      </c>
      <c r="M17" s="2">
        <v>7110042095</v>
      </c>
      <c r="O17" s="2">
        <v>0</v>
      </c>
      <c r="Q17" s="2">
        <v>7110042095</v>
      </c>
    </row>
    <row r="18" spans="1:17" ht="36">
      <c r="A18" s="21" t="s">
        <v>200</v>
      </c>
      <c r="C18" s="2">
        <v>0</v>
      </c>
      <c r="E18" s="2">
        <v>0</v>
      </c>
      <c r="G18" s="2">
        <v>0</v>
      </c>
      <c r="I18" s="2">
        <v>0</v>
      </c>
      <c r="K18" s="2">
        <v>0</v>
      </c>
      <c r="M18" s="2">
        <v>0</v>
      </c>
      <c r="O18" s="2">
        <v>396892645</v>
      </c>
      <c r="Q18" s="2">
        <v>396892645</v>
      </c>
    </row>
    <row r="19" spans="1:17" ht="36">
      <c r="A19" s="21" t="s">
        <v>201</v>
      </c>
      <c r="C19" s="2">
        <v>0</v>
      </c>
      <c r="E19" s="2">
        <v>0</v>
      </c>
      <c r="G19" s="2">
        <v>0</v>
      </c>
      <c r="I19" s="2">
        <v>0</v>
      </c>
      <c r="K19" s="2">
        <v>0</v>
      </c>
      <c r="M19" s="2">
        <v>0</v>
      </c>
      <c r="O19" s="2">
        <v>1060499490</v>
      </c>
      <c r="Q19" s="2">
        <v>1060499490</v>
      </c>
    </row>
    <row r="20" spans="1:17" ht="36">
      <c r="A20" s="21" t="s">
        <v>202</v>
      </c>
      <c r="C20" s="2">
        <v>0</v>
      </c>
      <c r="E20" s="2">
        <v>0</v>
      </c>
      <c r="G20" s="2">
        <v>0</v>
      </c>
      <c r="I20" s="2">
        <v>0</v>
      </c>
      <c r="K20" s="2">
        <v>0</v>
      </c>
      <c r="M20" s="2">
        <v>0</v>
      </c>
      <c r="O20" s="2">
        <v>1401506277</v>
      </c>
      <c r="Q20" s="2">
        <v>1401506277</v>
      </c>
    </row>
    <row r="21" spans="1:17" ht="36">
      <c r="A21" s="21" t="s">
        <v>203</v>
      </c>
      <c r="C21" s="2">
        <v>0</v>
      </c>
      <c r="E21" s="2">
        <v>0</v>
      </c>
      <c r="G21" s="2">
        <v>0</v>
      </c>
      <c r="I21" s="2">
        <v>0</v>
      </c>
      <c r="K21" s="2">
        <v>0</v>
      </c>
      <c r="M21" s="2">
        <v>0</v>
      </c>
      <c r="O21" s="2">
        <v>400045237</v>
      </c>
      <c r="Q21" s="2">
        <v>400045237</v>
      </c>
    </row>
    <row r="22" spans="1:17" ht="36">
      <c r="A22" s="21" t="s">
        <v>204</v>
      </c>
      <c r="C22" s="2">
        <v>0</v>
      </c>
      <c r="E22" s="2">
        <v>0</v>
      </c>
      <c r="G22" s="2">
        <v>0</v>
      </c>
      <c r="I22" s="2">
        <v>0</v>
      </c>
      <c r="K22" s="2">
        <v>0</v>
      </c>
      <c r="M22" s="2">
        <v>0</v>
      </c>
      <c r="O22" s="2">
        <v>444795100</v>
      </c>
      <c r="Q22" s="2">
        <v>444795100</v>
      </c>
    </row>
    <row r="23" spans="1:17" ht="36">
      <c r="A23" s="21" t="s">
        <v>205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485445985</v>
      </c>
      <c r="Q23" s="2">
        <v>485445985</v>
      </c>
    </row>
    <row r="24" spans="1:17" ht="36">
      <c r="A24" s="21" t="s">
        <v>206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2005109240</v>
      </c>
      <c r="Q24" s="2">
        <v>2005109240</v>
      </c>
    </row>
    <row r="25" spans="1:17" ht="36">
      <c r="A25" s="21" t="s">
        <v>207</v>
      </c>
      <c r="C25" s="2">
        <v>0</v>
      </c>
      <c r="E25" s="2">
        <v>0</v>
      </c>
      <c r="G25" s="2">
        <v>0</v>
      </c>
      <c r="I25" s="2">
        <v>0</v>
      </c>
      <c r="K25" s="2">
        <v>0</v>
      </c>
      <c r="M25" s="2">
        <v>0</v>
      </c>
      <c r="O25" s="2">
        <v>754910519</v>
      </c>
      <c r="Q25" s="2">
        <v>754910519</v>
      </c>
    </row>
    <row r="26" spans="1:17" ht="36">
      <c r="A26" s="21" t="s">
        <v>189</v>
      </c>
      <c r="C26" s="2">
        <v>0</v>
      </c>
      <c r="E26" s="2">
        <v>0</v>
      </c>
      <c r="G26" s="2">
        <v>0</v>
      </c>
      <c r="I26" s="2">
        <v>0</v>
      </c>
      <c r="K26" s="2">
        <v>253033100</v>
      </c>
      <c r="M26" s="2">
        <v>0</v>
      </c>
      <c r="O26" s="2">
        <v>108410626</v>
      </c>
      <c r="Q26" s="2">
        <v>361443726</v>
      </c>
    </row>
    <row r="27" spans="1:17" ht="18">
      <c r="A27" s="4" t="s">
        <v>29</v>
      </c>
      <c r="C27" s="4">
        <f>SUM(C9:$C$26)</f>
        <v>1295863274</v>
      </c>
      <c r="E27" s="4">
        <f>SUM(E9:$E$26)</f>
        <v>1831065300</v>
      </c>
      <c r="G27" s="4">
        <f>SUM(G9:$G$26)</f>
        <v>0</v>
      </c>
      <c r="I27" s="4">
        <f>SUM(I9:$I$26)</f>
        <v>3126928574</v>
      </c>
      <c r="K27" s="4">
        <f>SUM(K9:$K$26)</f>
        <v>14204845950</v>
      </c>
      <c r="M27" s="4">
        <f>SUM(M9:$M$26)</f>
        <v>20699279886</v>
      </c>
      <c r="O27" s="4">
        <f>SUM(O9:$O$26)</f>
        <v>17960721985</v>
      </c>
      <c r="Q27" s="4">
        <f>SUM(Q9:$Q$26)</f>
        <v>52864847821</v>
      </c>
    </row>
    <row r="28" spans="1:17" ht="18">
      <c r="C28" s="6"/>
      <c r="E28" s="6"/>
      <c r="G28" s="6"/>
      <c r="I28" s="6"/>
      <c r="K28" s="6"/>
      <c r="M28" s="6"/>
      <c r="O28" s="6"/>
      <c r="Q28" s="6"/>
    </row>
  </sheetData>
  <mergeCells count="6">
    <mergeCell ref="K7:Q7"/>
    <mergeCell ref="C7:I7"/>
    <mergeCell ref="A1:Q1"/>
    <mergeCell ref="A2:Q2"/>
    <mergeCell ref="A3:Q3"/>
    <mergeCell ref="A5:Q5"/>
  </mergeCell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rightToLeft="1" view="pageBreakPreview" zoomScale="60" zoomScaleNormal="100" workbookViewId="0">
      <selection activeCell="L39" sqref="L39"/>
    </sheetView>
  </sheetViews>
  <sheetFormatPr defaultRowHeight="17.25"/>
  <cols>
    <col min="1" max="1" width="25.5703125" style="16" customWidth="1"/>
    <col min="2" max="2" width="1.42578125" style="16" customWidth="1"/>
    <col min="3" max="3" width="17" style="16" customWidth="1"/>
    <col min="4" max="4" width="1.42578125" style="16" customWidth="1"/>
    <col min="5" max="5" width="17" style="16" customWidth="1"/>
    <col min="6" max="6" width="1.42578125" style="16" customWidth="1"/>
    <col min="7" max="7" width="14.140625" style="16" customWidth="1"/>
    <col min="8" max="8" width="1.42578125" style="16" customWidth="1"/>
    <col min="9" max="9" width="17" style="16" customWidth="1"/>
    <col min="10" max="10" width="1.42578125" style="16" customWidth="1"/>
    <col min="11" max="11" width="14.140625" style="16" customWidth="1"/>
    <col min="12" max="16384" width="9.140625" style="16"/>
  </cols>
  <sheetData>
    <row r="1" spans="1:11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18.75">
      <c r="A5" s="29" t="s">
        <v>245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18.75">
      <c r="A7" s="23" t="s">
        <v>246</v>
      </c>
      <c r="B7" s="24"/>
      <c r="C7" s="24"/>
      <c r="E7" s="23" t="s">
        <v>119</v>
      </c>
      <c r="F7" s="24"/>
      <c r="G7" s="24"/>
      <c r="I7" s="23" t="s">
        <v>7</v>
      </c>
      <c r="J7" s="24"/>
      <c r="K7" s="24"/>
    </row>
    <row r="8" spans="1:11" ht="37.5">
      <c r="A8" s="7" t="s">
        <v>247</v>
      </c>
      <c r="C8" s="7" t="s">
        <v>61</v>
      </c>
      <c r="E8" s="7" t="s">
        <v>248</v>
      </c>
      <c r="G8" s="7" t="s">
        <v>249</v>
      </c>
      <c r="I8" s="7" t="s">
        <v>248</v>
      </c>
      <c r="K8" s="7" t="s">
        <v>249</v>
      </c>
    </row>
    <row r="9" spans="1:11" ht="18">
      <c r="A9" s="21" t="s">
        <v>250</v>
      </c>
      <c r="C9" s="19" t="s">
        <v>73</v>
      </c>
      <c r="E9" s="2">
        <v>679452048</v>
      </c>
      <c r="G9" s="3">
        <f>E9/E20</f>
        <v>8.5139036072046551E-2</v>
      </c>
      <c r="I9" s="2">
        <v>7999999920</v>
      </c>
      <c r="K9" s="3">
        <f>I9/I20</f>
        <v>0.27762084545036464</v>
      </c>
    </row>
    <row r="10" spans="1:11" ht="18">
      <c r="A10" s="21" t="s">
        <v>250</v>
      </c>
      <c r="C10" s="19" t="s">
        <v>76</v>
      </c>
      <c r="E10" s="2">
        <v>963123283</v>
      </c>
      <c r="G10" s="3">
        <f>E10/E20</f>
        <v>0.12068458425364094</v>
      </c>
      <c r="I10" s="2">
        <v>5996219149</v>
      </c>
      <c r="K10" s="3">
        <f>I10/I20</f>
        <v>0.20808443078722505</v>
      </c>
    </row>
    <row r="11" spans="1:11" ht="36">
      <c r="A11" s="21" t="s">
        <v>251</v>
      </c>
      <c r="C11" s="19" t="s">
        <v>101</v>
      </c>
      <c r="E11" s="2">
        <v>4477123269</v>
      </c>
      <c r="G11" s="3">
        <f>E11/E20</f>
        <v>0.56100788954924152</v>
      </c>
      <c r="I11" s="2">
        <v>4477123269</v>
      </c>
      <c r="K11" s="3">
        <f>I11/I20</f>
        <v>0.15536784494433847</v>
      </c>
    </row>
    <row r="12" spans="1:11" ht="18">
      <c r="A12" s="21" t="s">
        <v>252</v>
      </c>
      <c r="C12" s="19" t="s">
        <v>96</v>
      </c>
      <c r="E12" s="2">
        <v>1868493132</v>
      </c>
      <c r="G12" s="3">
        <f>E12/E20</f>
        <v>0.234132349198128</v>
      </c>
      <c r="I12" s="2">
        <v>9583561548</v>
      </c>
      <c r="K12" s="3">
        <f>I12/I20</f>
        <v>0.33257456074841624</v>
      </c>
    </row>
    <row r="13" spans="1:11" ht="36">
      <c r="A13" s="21" t="s">
        <v>253</v>
      </c>
      <c r="C13" s="19" t="s">
        <v>69</v>
      </c>
      <c r="E13" s="2">
        <v>8279</v>
      </c>
      <c r="G13" s="3">
        <f>E13/E20</f>
        <v>1.0374037162965081E-6</v>
      </c>
      <c r="I13" s="2">
        <v>51126457</v>
      </c>
      <c r="K13" s="3">
        <f>I13/I20</f>
        <v>1.7742212948949271E-3</v>
      </c>
    </row>
    <row r="14" spans="1:11" ht="18">
      <c r="A14" s="21" t="s">
        <v>254</v>
      </c>
      <c r="C14" s="19" t="s">
        <v>80</v>
      </c>
      <c r="E14" s="2">
        <v>974148</v>
      </c>
      <c r="G14" s="3">
        <f>E14/E20</f>
        <v>1.220660412396196E-4</v>
      </c>
      <c r="I14" s="2">
        <v>69958661</v>
      </c>
      <c r="K14" s="3">
        <f>I14/I20</f>
        <v>2.4277478509519101E-3</v>
      </c>
    </row>
    <row r="15" spans="1:11" ht="18">
      <c r="A15" s="21" t="s">
        <v>254</v>
      </c>
      <c r="C15" s="19" t="s">
        <v>82</v>
      </c>
      <c r="E15" s="9">
        <v>-8677209</v>
      </c>
      <c r="G15" s="3">
        <f>E15/E20</f>
        <v>-1.0873014692211022E-3</v>
      </c>
      <c r="I15" s="2">
        <v>63957296</v>
      </c>
      <c r="K15" s="3">
        <f>I15/I20</f>
        <v>2.2194848457247514E-3</v>
      </c>
    </row>
    <row r="16" spans="1:11" ht="18">
      <c r="A16" s="21" t="s">
        <v>255</v>
      </c>
      <c r="C16" s="19" t="s">
        <v>88</v>
      </c>
      <c r="E16" s="2">
        <v>1053</v>
      </c>
      <c r="G16" s="3">
        <f>E16/E20</f>
        <v>1.3194662559007404E-7</v>
      </c>
      <c r="I16" s="2">
        <v>512966</v>
      </c>
      <c r="K16" s="3">
        <f>I16/I20</f>
        <v>1.7801257003924037E-5</v>
      </c>
    </row>
    <row r="17" spans="1:11" ht="18">
      <c r="A17" s="21" t="s">
        <v>255</v>
      </c>
      <c r="C17" s="19" t="s">
        <v>91</v>
      </c>
      <c r="E17" s="2">
        <v>1652</v>
      </c>
      <c r="G17" s="3">
        <f>E17/E20</f>
        <v>2.0700458259715318E-7</v>
      </c>
      <c r="I17" s="2">
        <v>334878546</v>
      </c>
      <c r="K17" s="3">
        <f>I17/I20</f>
        <v>1.1621158249175185E-2</v>
      </c>
    </row>
    <row r="18" spans="1:11" ht="18">
      <c r="A18" s="21" t="s">
        <v>256</v>
      </c>
      <c r="C18" s="19" t="s">
        <v>257</v>
      </c>
      <c r="E18" s="9">
        <v>0</v>
      </c>
      <c r="F18" s="9"/>
      <c r="G18" s="9">
        <v>0</v>
      </c>
      <c r="H18" s="19"/>
      <c r="I18" s="2">
        <v>238931452</v>
      </c>
      <c r="K18" s="3">
        <f>I18/I20</f>
        <v>8.2915440465308431E-3</v>
      </c>
    </row>
    <row r="19" spans="1:11" ht="18">
      <c r="A19" s="21" t="s">
        <v>255</v>
      </c>
      <c r="C19" s="19" t="s">
        <v>258</v>
      </c>
      <c r="E19" s="9">
        <v>0</v>
      </c>
      <c r="F19" s="9"/>
      <c r="G19" s="9">
        <v>0</v>
      </c>
      <c r="H19" s="19"/>
      <c r="I19" s="2">
        <v>10389</v>
      </c>
      <c r="K19" s="3">
        <f>I19/I20</f>
        <v>3.6052537402823353E-7</v>
      </c>
    </row>
    <row r="20" spans="1:11" ht="18">
      <c r="A20" s="4" t="s">
        <v>29</v>
      </c>
      <c r="E20" s="4">
        <f>SUM(E9:$E$19)</f>
        <v>7980499655</v>
      </c>
      <c r="G20" s="5">
        <f>SUM(G9:$G$19)</f>
        <v>0.99999999999999989</v>
      </c>
      <c r="I20" s="4">
        <f>SUM(I9:$I$19)</f>
        <v>28816279653</v>
      </c>
      <c r="K20" s="5">
        <f>SUM(K9:$K$19)</f>
        <v>0.99999999999999989</v>
      </c>
    </row>
    <row r="21" spans="1:11" ht="18">
      <c r="E21" s="6"/>
      <c r="G21" s="6"/>
      <c r="I21" s="6"/>
      <c r="K21" s="6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view="pageBreakPreview" zoomScale="60" zoomScaleNormal="100" workbookViewId="0">
      <selection activeCell="C29" sqref="C29"/>
    </sheetView>
  </sheetViews>
  <sheetFormatPr defaultRowHeight="17.25"/>
  <cols>
    <col min="1" max="1" width="25.5703125" style="16" customWidth="1"/>
    <col min="2" max="2" width="1.42578125" style="16" customWidth="1"/>
    <col min="3" max="3" width="18.42578125" style="16" customWidth="1"/>
    <col min="4" max="4" width="1.42578125" style="16" customWidth="1"/>
    <col min="5" max="5" width="18.42578125" style="16" customWidth="1"/>
    <col min="6" max="16384" width="9.140625" style="16"/>
  </cols>
  <sheetData>
    <row r="1" spans="1:5" ht="20.100000000000001" customHeight="1">
      <c r="A1" s="36" t="s">
        <v>0</v>
      </c>
      <c r="B1" s="27"/>
      <c r="C1" s="27"/>
      <c r="D1" s="27"/>
      <c r="E1" s="27"/>
    </row>
    <row r="2" spans="1:5" ht="20.100000000000001" customHeight="1">
      <c r="A2" s="36" t="s">
        <v>103</v>
      </c>
      <c r="B2" s="27"/>
      <c r="C2" s="27"/>
      <c r="D2" s="27"/>
      <c r="E2" s="27"/>
    </row>
    <row r="3" spans="1:5" ht="20.100000000000001" customHeight="1">
      <c r="A3" s="36" t="s">
        <v>2</v>
      </c>
      <c r="B3" s="27"/>
      <c r="C3" s="27"/>
      <c r="D3" s="27"/>
      <c r="E3" s="27"/>
    </row>
    <row r="5" spans="1:5" ht="18.75">
      <c r="A5" s="29" t="s">
        <v>259</v>
      </c>
      <c r="B5" s="27"/>
      <c r="C5" s="27"/>
      <c r="D5" s="27"/>
      <c r="E5" s="27"/>
    </row>
    <row r="7" spans="1:5" ht="18.75">
      <c r="C7" s="18" t="s">
        <v>119</v>
      </c>
      <c r="E7" s="18" t="s">
        <v>7</v>
      </c>
    </row>
    <row r="8" spans="1:5" ht="18.75">
      <c r="A8" s="7" t="s">
        <v>115</v>
      </c>
      <c r="C8" s="7" t="s">
        <v>65</v>
      </c>
      <c r="E8" s="7" t="s">
        <v>65</v>
      </c>
    </row>
    <row r="9" spans="1:5" ht="18">
      <c r="A9" s="21" t="s">
        <v>260</v>
      </c>
      <c r="C9" s="2">
        <v>7218124</v>
      </c>
      <c r="E9" s="2">
        <v>7218124</v>
      </c>
    </row>
    <row r="10" spans="1:5" ht="18">
      <c r="A10" s="21" t="s">
        <v>261</v>
      </c>
      <c r="C10" s="9">
        <v>-516129</v>
      </c>
      <c r="E10" s="2">
        <v>116536006</v>
      </c>
    </row>
    <row r="11" spans="1:5" ht="18">
      <c r="A11" s="21" t="s">
        <v>263</v>
      </c>
      <c r="C11" s="9"/>
      <c r="E11" s="2">
        <v>169858172</v>
      </c>
    </row>
    <row r="12" spans="1:5" ht="18">
      <c r="A12" s="4" t="s">
        <v>29</v>
      </c>
      <c r="C12" s="4">
        <f>SUM(C9:$C$10)</f>
        <v>6701995</v>
      </c>
      <c r="E12" s="4">
        <f>SUM(E9:$E$10)</f>
        <v>123754130</v>
      </c>
    </row>
    <row r="13" spans="1:5" ht="18">
      <c r="C13" s="6"/>
      <c r="E13" s="6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8"/>
  <sheetViews>
    <sheetView rightToLeft="1" view="pageBreakPreview" zoomScale="85" zoomScaleNormal="100" zoomScaleSheetLayoutView="85" workbookViewId="0">
      <selection activeCell="C22" sqref="A22:C22"/>
    </sheetView>
  </sheetViews>
  <sheetFormatPr defaultRowHeight="17.25"/>
  <cols>
    <col min="1" max="1" width="17" style="16" customWidth="1"/>
    <col min="2" max="2" width="1.42578125" style="16" customWidth="1"/>
    <col min="3" max="3" width="12.7109375" style="16" customWidth="1"/>
    <col min="4" max="4" width="1.42578125" style="16" customWidth="1"/>
    <col min="5" max="5" width="17" style="16" customWidth="1"/>
    <col min="6" max="6" width="1.42578125" style="16" customWidth="1"/>
    <col min="7" max="7" width="17" style="16" customWidth="1"/>
    <col min="8" max="8" width="1.42578125" style="16" customWidth="1"/>
    <col min="9" max="9" width="11.42578125" style="16" customWidth="1"/>
    <col min="10" max="10" width="17" style="16" customWidth="1"/>
    <col min="11" max="11" width="1.42578125" style="16" customWidth="1"/>
    <col min="12" max="12" width="11.42578125" style="16" customWidth="1"/>
    <col min="13" max="13" width="17" style="16" customWidth="1"/>
    <col min="14" max="14" width="1.42578125" style="16" customWidth="1"/>
    <col min="15" max="15" width="12.7109375" style="16" customWidth="1"/>
    <col min="16" max="16" width="1.42578125" style="16" customWidth="1"/>
    <col min="17" max="17" width="11.42578125" style="16" customWidth="1"/>
    <col min="18" max="18" width="1.42578125" style="16" customWidth="1"/>
    <col min="19" max="19" width="17" style="16" customWidth="1"/>
    <col min="20" max="20" width="1.42578125" style="16" customWidth="1"/>
    <col min="21" max="21" width="17" style="16" customWidth="1"/>
    <col min="22" max="22" width="1.42578125" style="16" customWidth="1"/>
    <col min="23" max="23" width="8.5703125" style="16" customWidth="1"/>
    <col min="24" max="16384" width="9.140625" style="16"/>
  </cols>
  <sheetData>
    <row r="1" spans="1:23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>
      <c r="A2" s="3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18.75">
      <c r="A5" s="2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8.75">
      <c r="A6" s="29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18.75">
      <c r="C8" s="23" t="s">
        <v>5</v>
      </c>
      <c r="D8" s="24"/>
      <c r="E8" s="24"/>
      <c r="F8" s="24"/>
      <c r="G8" s="24"/>
      <c r="I8" s="23" t="s">
        <v>6</v>
      </c>
      <c r="J8" s="24"/>
      <c r="K8" s="24"/>
      <c r="L8" s="24"/>
      <c r="M8" s="24"/>
      <c r="O8" s="23" t="s">
        <v>7</v>
      </c>
      <c r="P8" s="24"/>
      <c r="Q8" s="24"/>
      <c r="R8" s="24"/>
      <c r="S8" s="24"/>
      <c r="T8" s="24"/>
      <c r="U8" s="24"/>
      <c r="V8" s="24"/>
      <c r="W8" s="24"/>
    </row>
    <row r="9" spans="1:23" ht="18">
      <c r="A9" s="25" t="s">
        <v>8</v>
      </c>
      <c r="C9" s="25" t="s">
        <v>9</v>
      </c>
      <c r="E9" s="25" t="s">
        <v>10</v>
      </c>
      <c r="G9" s="25" t="s">
        <v>11</v>
      </c>
      <c r="I9" s="25" t="s">
        <v>12</v>
      </c>
      <c r="J9" s="27"/>
      <c r="L9" s="25" t="s">
        <v>13</v>
      </c>
      <c r="M9" s="27"/>
      <c r="O9" s="25" t="s">
        <v>9</v>
      </c>
      <c r="Q9" s="28" t="s">
        <v>14</v>
      </c>
      <c r="S9" s="25" t="s">
        <v>10</v>
      </c>
      <c r="U9" s="25" t="s">
        <v>11</v>
      </c>
      <c r="W9" s="28" t="s">
        <v>15</v>
      </c>
    </row>
    <row r="10" spans="1:23" ht="18">
      <c r="A10" s="26"/>
      <c r="C10" s="26"/>
      <c r="E10" s="26"/>
      <c r="G10" s="26"/>
      <c r="I10" s="20" t="s">
        <v>9</v>
      </c>
      <c r="J10" s="20" t="s">
        <v>10</v>
      </c>
      <c r="L10" s="20" t="s">
        <v>9</v>
      </c>
      <c r="M10" s="20" t="s">
        <v>16</v>
      </c>
      <c r="O10" s="26"/>
      <c r="Q10" s="26"/>
      <c r="S10" s="26"/>
      <c r="U10" s="26"/>
      <c r="W10" s="26"/>
    </row>
    <row r="11" spans="1:23" ht="18">
      <c r="A11" s="1" t="s">
        <v>17</v>
      </c>
      <c r="C11" s="9">
        <v>1500000</v>
      </c>
      <c r="D11" s="10"/>
      <c r="E11" s="9">
        <v>30027239999</v>
      </c>
      <c r="F11" s="10"/>
      <c r="G11" s="9">
        <v>31088913750</v>
      </c>
      <c r="H11" s="10"/>
      <c r="I11" s="13">
        <v>0</v>
      </c>
      <c r="J11" s="13">
        <v>0</v>
      </c>
      <c r="K11" s="13"/>
      <c r="L11" s="13">
        <v>0</v>
      </c>
      <c r="M11" s="13">
        <v>0</v>
      </c>
      <c r="N11" s="9"/>
      <c r="O11" s="9">
        <v>1500000</v>
      </c>
      <c r="P11" s="10"/>
      <c r="Q11" s="9">
        <v>18820</v>
      </c>
      <c r="R11" s="10"/>
      <c r="S11" s="9">
        <v>30027239999</v>
      </c>
      <c r="T11" s="10"/>
      <c r="U11" s="9">
        <v>28062031500</v>
      </c>
      <c r="W11" s="3">
        <v>3.261562803058566E-2</v>
      </c>
    </row>
    <row r="12" spans="1:23" ht="18">
      <c r="A12" s="1" t="s">
        <v>18</v>
      </c>
      <c r="C12" s="9">
        <v>1249992</v>
      </c>
      <c r="D12" s="10"/>
      <c r="E12" s="9">
        <v>8540421329</v>
      </c>
      <c r="F12" s="10"/>
      <c r="G12" s="9">
        <v>26031517772</v>
      </c>
      <c r="H12" s="10"/>
      <c r="I12" s="13">
        <v>0</v>
      </c>
      <c r="J12" s="13">
        <v>0</v>
      </c>
      <c r="K12" s="13"/>
      <c r="L12" s="13">
        <v>0</v>
      </c>
      <c r="M12" s="13">
        <v>0</v>
      </c>
      <c r="N12" s="9"/>
      <c r="O12" s="9">
        <v>1249992</v>
      </c>
      <c r="P12" s="10"/>
      <c r="Q12" s="9">
        <v>17040</v>
      </c>
      <c r="R12" s="10"/>
      <c r="S12" s="9">
        <v>8540421329</v>
      </c>
      <c r="T12" s="10"/>
      <c r="U12" s="9">
        <v>21173129491</v>
      </c>
      <c r="W12" s="3">
        <v>2.4608871090529543E-2</v>
      </c>
    </row>
    <row r="13" spans="1:23" ht="18">
      <c r="A13" s="1" t="s">
        <v>19</v>
      </c>
      <c r="C13" s="9">
        <v>5100000</v>
      </c>
      <c r="D13" s="10"/>
      <c r="E13" s="9">
        <v>20631061400</v>
      </c>
      <c r="F13" s="10"/>
      <c r="G13" s="9">
        <v>19492823475</v>
      </c>
      <c r="H13" s="10"/>
      <c r="I13" s="13">
        <v>0</v>
      </c>
      <c r="J13" s="13">
        <v>0</v>
      </c>
      <c r="K13" s="13"/>
      <c r="L13" s="13">
        <v>0</v>
      </c>
      <c r="M13" s="13">
        <v>0</v>
      </c>
      <c r="N13" s="9"/>
      <c r="O13" s="9">
        <v>5100000</v>
      </c>
      <c r="P13" s="10"/>
      <c r="Q13" s="9">
        <v>3494</v>
      </c>
      <c r="R13" s="10"/>
      <c r="S13" s="9">
        <v>20631061400</v>
      </c>
      <c r="T13" s="10"/>
      <c r="U13" s="9">
        <v>17713374570</v>
      </c>
      <c r="W13" s="3">
        <v>2.0587705353461497E-2</v>
      </c>
    </row>
    <row r="14" spans="1:23" ht="36">
      <c r="A14" s="1" t="s">
        <v>20</v>
      </c>
      <c r="C14" s="9">
        <v>38137</v>
      </c>
      <c r="D14" s="10"/>
      <c r="E14" s="9">
        <v>26720135</v>
      </c>
      <c r="F14" s="10"/>
      <c r="G14" s="9">
        <v>26537059</v>
      </c>
      <c r="H14" s="10"/>
      <c r="I14" s="13">
        <v>0</v>
      </c>
      <c r="J14" s="13">
        <v>0</v>
      </c>
      <c r="K14" s="13"/>
      <c r="L14" s="13">
        <v>0</v>
      </c>
      <c r="M14" s="13">
        <v>0</v>
      </c>
      <c r="N14" s="9"/>
      <c r="O14" s="9">
        <v>38137</v>
      </c>
      <c r="P14" s="10"/>
      <c r="Q14" s="9">
        <v>700</v>
      </c>
      <c r="R14" s="10"/>
      <c r="S14" s="9">
        <v>26720135</v>
      </c>
      <c r="T14" s="10"/>
      <c r="U14" s="9">
        <v>26537059</v>
      </c>
      <c r="W14" s="3">
        <v>3.084319983639479E-5</v>
      </c>
    </row>
    <row r="15" spans="1:23" ht="36">
      <c r="A15" s="1" t="s">
        <v>21</v>
      </c>
      <c r="C15" s="9">
        <v>108053</v>
      </c>
      <c r="D15" s="10"/>
      <c r="E15" s="9">
        <v>54075554</v>
      </c>
      <c r="F15" s="10"/>
      <c r="G15" s="9">
        <v>53705042</v>
      </c>
      <c r="H15" s="10"/>
      <c r="I15" s="13">
        <v>0</v>
      </c>
      <c r="J15" s="13">
        <v>0</v>
      </c>
      <c r="K15" s="13"/>
      <c r="L15" s="13">
        <v>0</v>
      </c>
      <c r="M15" s="13">
        <v>0</v>
      </c>
      <c r="N15" s="9"/>
      <c r="O15" s="9">
        <v>108053</v>
      </c>
      <c r="P15" s="10"/>
      <c r="Q15" s="9">
        <v>500</v>
      </c>
      <c r="R15" s="10"/>
      <c r="S15" s="9">
        <v>54075554</v>
      </c>
      <c r="T15" s="10"/>
      <c r="U15" s="9">
        <v>53705042</v>
      </c>
      <c r="W15" s="3">
        <v>6.2419703051041754E-5</v>
      </c>
    </row>
    <row r="16" spans="1:23" ht="18">
      <c r="A16" s="1" t="s">
        <v>22</v>
      </c>
      <c r="C16" s="9">
        <v>2125000</v>
      </c>
      <c r="D16" s="10"/>
      <c r="E16" s="9">
        <v>27233273239</v>
      </c>
      <c r="F16" s="10"/>
      <c r="G16" s="9">
        <v>30988266187</v>
      </c>
      <c r="H16" s="10"/>
      <c r="I16" s="13">
        <v>0</v>
      </c>
      <c r="J16" s="13">
        <v>0</v>
      </c>
      <c r="K16" s="13"/>
      <c r="L16" s="13">
        <v>0</v>
      </c>
      <c r="M16" s="13">
        <v>0</v>
      </c>
      <c r="N16" s="9"/>
      <c r="O16" s="9">
        <v>2125000</v>
      </c>
      <c r="P16" s="10"/>
      <c r="Q16" s="9">
        <v>13970</v>
      </c>
      <c r="R16" s="10"/>
      <c r="S16" s="9">
        <v>27233273239</v>
      </c>
      <c r="T16" s="10"/>
      <c r="U16" s="9">
        <v>29509616812</v>
      </c>
      <c r="W16" s="3">
        <v>3.4298111498638609E-2</v>
      </c>
    </row>
    <row r="17" spans="1:23" ht="33" customHeight="1">
      <c r="A17" s="1" t="s">
        <v>23</v>
      </c>
      <c r="C17" s="9">
        <v>508436</v>
      </c>
      <c r="D17" s="10"/>
      <c r="E17" s="9">
        <v>4495346998</v>
      </c>
      <c r="F17" s="10"/>
      <c r="G17" s="9">
        <v>3866392664</v>
      </c>
      <c r="H17" s="10"/>
      <c r="I17" s="13">
        <v>0</v>
      </c>
      <c r="J17" s="13">
        <v>0</v>
      </c>
      <c r="K17" s="13"/>
      <c r="L17" s="13">
        <v>0</v>
      </c>
      <c r="M17" s="13">
        <v>0</v>
      </c>
      <c r="N17" s="9"/>
      <c r="O17" s="9">
        <v>508436</v>
      </c>
      <c r="P17" s="10"/>
      <c r="Q17" s="9">
        <v>8410</v>
      </c>
      <c r="R17" s="10"/>
      <c r="S17" s="9">
        <v>4495346998</v>
      </c>
      <c r="T17" s="10"/>
      <c r="U17" s="9">
        <v>4250504877</v>
      </c>
      <c r="W17" s="3">
        <v>4.9402298622044606E-3</v>
      </c>
    </row>
    <row r="18" spans="1:23" ht="18">
      <c r="A18" s="1" t="s">
        <v>24</v>
      </c>
      <c r="C18" s="9">
        <v>5000000</v>
      </c>
      <c r="D18" s="10"/>
      <c r="E18" s="9">
        <v>62178616291</v>
      </c>
      <c r="F18" s="10"/>
      <c r="G18" s="9">
        <v>57406387500</v>
      </c>
      <c r="H18" s="10"/>
      <c r="I18" s="13">
        <v>0</v>
      </c>
      <c r="J18" s="13">
        <v>0</v>
      </c>
      <c r="K18" s="13"/>
      <c r="L18" s="13">
        <v>0</v>
      </c>
      <c r="M18" s="13">
        <v>0</v>
      </c>
      <c r="N18" s="9"/>
      <c r="O18" s="9">
        <v>5000000</v>
      </c>
      <c r="P18" s="10"/>
      <c r="Q18" s="9">
        <v>10990</v>
      </c>
      <c r="R18" s="10"/>
      <c r="S18" s="9">
        <v>62178616291</v>
      </c>
      <c r="T18" s="10"/>
      <c r="U18" s="9">
        <v>54623047500</v>
      </c>
      <c r="W18" s="3">
        <v>6.3486672344338718E-2</v>
      </c>
    </row>
    <row r="19" spans="1:23" ht="18">
      <c r="A19" s="1" t="s">
        <v>25</v>
      </c>
      <c r="C19" s="9">
        <v>2860000</v>
      </c>
      <c r="D19" s="10"/>
      <c r="E19" s="9">
        <v>21942213740</v>
      </c>
      <c r="F19" s="10"/>
      <c r="G19" s="9">
        <v>14442353640</v>
      </c>
      <c r="H19" s="10"/>
      <c r="I19" s="13">
        <v>0</v>
      </c>
      <c r="J19" s="13">
        <v>0</v>
      </c>
      <c r="K19" s="13"/>
      <c r="L19" s="13">
        <v>0</v>
      </c>
      <c r="M19" s="13">
        <v>0</v>
      </c>
      <c r="N19" s="9"/>
      <c r="O19" s="9">
        <v>2860000</v>
      </c>
      <c r="P19" s="10"/>
      <c r="Q19" s="9">
        <v>4379</v>
      </c>
      <c r="R19" s="10"/>
      <c r="S19" s="9">
        <v>21942213740</v>
      </c>
      <c r="T19" s="10"/>
      <c r="U19" s="9">
        <v>12449422557</v>
      </c>
      <c r="W19" s="3">
        <v>1.4469577347409597E-2</v>
      </c>
    </row>
    <row r="20" spans="1:23" ht="18">
      <c r="A20" s="1" t="s">
        <v>26</v>
      </c>
      <c r="C20" s="9">
        <v>2000000</v>
      </c>
      <c r="D20" s="10"/>
      <c r="E20" s="9">
        <v>15042418425</v>
      </c>
      <c r="F20" s="10"/>
      <c r="G20" s="9">
        <v>14513130000</v>
      </c>
      <c r="H20" s="10"/>
      <c r="I20" s="9">
        <v>0</v>
      </c>
      <c r="J20" s="9">
        <v>0</v>
      </c>
      <c r="K20" s="10"/>
      <c r="L20" s="9">
        <v>2000000</v>
      </c>
      <c r="M20" s="9">
        <v>13067781600</v>
      </c>
      <c r="N20" s="10"/>
      <c r="O20" s="13">
        <v>0</v>
      </c>
      <c r="P20" s="13"/>
      <c r="Q20" s="13">
        <v>0</v>
      </c>
      <c r="R20" s="13"/>
      <c r="S20" s="13">
        <v>0</v>
      </c>
      <c r="T20" s="13"/>
      <c r="U20" s="13">
        <v>0</v>
      </c>
    </row>
    <row r="21" spans="1:23" ht="18">
      <c r="A21" s="1" t="s">
        <v>27</v>
      </c>
      <c r="C21" s="9">
        <v>3796964</v>
      </c>
      <c r="D21" s="10"/>
      <c r="E21" s="9">
        <v>20132099142</v>
      </c>
      <c r="F21" s="10"/>
      <c r="G21" s="9">
        <v>25967679802</v>
      </c>
      <c r="H21" s="10"/>
      <c r="I21" s="14">
        <v>0</v>
      </c>
      <c r="J21" s="14">
        <v>0</v>
      </c>
      <c r="K21" s="14"/>
      <c r="L21" s="14">
        <v>0</v>
      </c>
      <c r="M21" s="14">
        <v>0</v>
      </c>
      <c r="N21" s="9"/>
      <c r="O21" s="9">
        <v>3796964</v>
      </c>
      <c r="P21" s="10"/>
      <c r="Q21" s="9">
        <v>7040</v>
      </c>
      <c r="R21" s="10"/>
      <c r="S21" s="9">
        <v>20132099142</v>
      </c>
      <c r="T21" s="10"/>
      <c r="U21" s="9">
        <v>26571579332</v>
      </c>
      <c r="W21" s="3">
        <v>3.0883321746599482E-2</v>
      </c>
    </row>
    <row r="22" spans="1:23" ht="18">
      <c r="A22" s="1" t="s">
        <v>28</v>
      </c>
      <c r="C22" s="9">
        <v>300000</v>
      </c>
      <c r="D22" s="10"/>
      <c r="E22" s="9">
        <f>4190409325-26</f>
        <v>4190409299</v>
      </c>
      <c r="F22" s="10"/>
      <c r="G22" s="9">
        <f>6417586800-26</f>
        <v>6417586774</v>
      </c>
      <c r="H22" s="10"/>
      <c r="I22" s="14">
        <v>0</v>
      </c>
      <c r="J22" s="14">
        <v>0</v>
      </c>
      <c r="K22" s="14"/>
      <c r="L22" s="14">
        <v>0</v>
      </c>
      <c r="M22" s="14">
        <v>0</v>
      </c>
      <c r="N22" s="9"/>
      <c r="O22" s="9">
        <v>300000</v>
      </c>
      <c r="P22" s="10"/>
      <c r="Q22" s="9">
        <v>22890</v>
      </c>
      <c r="R22" s="10"/>
      <c r="S22" s="9">
        <f>4190409325-26</f>
        <v>4190409299</v>
      </c>
      <c r="T22" s="10"/>
      <c r="U22" s="9">
        <f>6826141350-26</f>
        <v>6826141324</v>
      </c>
      <c r="W22" s="3">
        <v>7.9338121744963411E-3</v>
      </c>
    </row>
    <row r="23" spans="1:23" ht="18.75" thickBot="1">
      <c r="A23" s="4" t="s">
        <v>29</v>
      </c>
      <c r="C23" s="11">
        <f>SUM(C11:$C$22)</f>
        <v>24586582</v>
      </c>
      <c r="D23" s="10"/>
      <c r="E23" s="11">
        <f>SUM(E11:$E$22)</f>
        <v>214493895551</v>
      </c>
      <c r="F23" s="10"/>
      <c r="G23" s="11">
        <f>SUM(G11:$G$22)</f>
        <v>230295293665</v>
      </c>
      <c r="H23" s="10"/>
      <c r="I23" s="11">
        <f>SUM(I11:$I$22)</f>
        <v>0</v>
      </c>
      <c r="J23" s="11">
        <f>SUM(J11:$J$22)</f>
        <v>0</v>
      </c>
      <c r="K23" s="10"/>
      <c r="L23" s="11">
        <f>SUM(L11:$L$22)</f>
        <v>2000000</v>
      </c>
      <c r="M23" s="11">
        <f>SUM(M11:$M$22)</f>
        <v>13067781600</v>
      </c>
      <c r="N23" s="10"/>
      <c r="O23" s="11">
        <f>SUM(O11:$O$22)</f>
        <v>22586582</v>
      </c>
      <c r="P23" s="10"/>
      <c r="Q23" s="11">
        <f>SUM(Q11:$Q$22)</f>
        <v>108233</v>
      </c>
      <c r="R23" s="10"/>
      <c r="S23" s="11">
        <f>SUM(S11:$S$22)</f>
        <v>199451477126</v>
      </c>
      <c r="T23" s="10"/>
      <c r="U23" s="11">
        <f>SUM(U11:$U$22)</f>
        <v>201259090064</v>
      </c>
      <c r="W23" s="5">
        <f>SUM(W11:$W$22)</f>
        <v>0.23391719235115133</v>
      </c>
    </row>
    <row r="24" spans="1:23" ht="18">
      <c r="C24" s="6"/>
      <c r="E24" s="6"/>
      <c r="G24" s="6"/>
      <c r="I24" s="6"/>
      <c r="J24" s="6"/>
      <c r="L24" s="6"/>
      <c r="M24" s="6"/>
      <c r="O24" s="6"/>
      <c r="Q24" s="6"/>
      <c r="S24" s="6"/>
      <c r="U24" s="6"/>
      <c r="W24" s="6"/>
    </row>
    <row r="25" spans="1:23" ht="18">
      <c r="A25" s="1" t="s">
        <v>262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8" spans="1:23">
      <c r="U28" s="10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view="pageBreakPreview" zoomScale="60" zoomScaleNormal="100" workbookViewId="0">
      <selection activeCell="G19" sqref="G19"/>
    </sheetView>
  </sheetViews>
  <sheetFormatPr defaultRowHeight="17.25"/>
  <cols>
    <col min="1" max="1" width="17" style="16" customWidth="1"/>
    <col min="2" max="2" width="1.42578125" style="16" customWidth="1"/>
    <col min="3" max="3" width="8.5703125" style="16" customWidth="1"/>
    <col min="4" max="4" width="1.42578125" style="16" customWidth="1"/>
    <col min="5" max="5" width="11.42578125" style="16" customWidth="1"/>
    <col min="6" max="6" width="1.42578125" style="16" customWidth="1"/>
    <col min="7" max="7" width="11.42578125" style="16" customWidth="1"/>
    <col min="8" max="8" width="1.42578125" style="16" customWidth="1"/>
    <col min="9" max="9" width="11.42578125" style="16" customWidth="1"/>
    <col min="10" max="10" width="1.42578125" style="16" customWidth="1"/>
    <col min="11" max="11" width="7.140625" style="16" customWidth="1"/>
    <col min="12" max="12" width="1.42578125" style="16" customWidth="1"/>
    <col min="13" max="13" width="7.140625" style="16" customWidth="1"/>
    <col min="14" max="14" width="1.42578125" style="16" customWidth="1"/>
    <col min="15" max="15" width="11.42578125" style="16" customWidth="1"/>
    <col min="16" max="16" width="1.42578125" style="16" customWidth="1"/>
    <col min="17" max="17" width="18.42578125" style="16" customWidth="1"/>
    <col min="18" max="18" width="1.42578125" style="16" customWidth="1"/>
    <col min="19" max="19" width="18.42578125" style="16" customWidth="1"/>
    <col min="20" max="20" width="1.42578125" style="16" customWidth="1"/>
    <col min="21" max="21" width="11.42578125" style="16" customWidth="1"/>
    <col min="22" max="22" width="18.42578125" style="16" customWidth="1"/>
    <col min="23" max="23" width="1.42578125" style="16" customWidth="1"/>
    <col min="24" max="24" width="11.42578125" style="16" customWidth="1"/>
    <col min="25" max="25" width="18.42578125" style="16" customWidth="1"/>
    <col min="26" max="26" width="1.42578125" style="16" customWidth="1"/>
    <col min="27" max="27" width="11.42578125" style="16" customWidth="1"/>
    <col min="28" max="28" width="1.42578125" style="16" customWidth="1"/>
    <col min="29" max="29" width="11.42578125" style="16" customWidth="1"/>
    <col min="30" max="30" width="1.42578125" style="16" customWidth="1"/>
    <col min="31" max="31" width="18.42578125" style="16" customWidth="1"/>
    <col min="32" max="32" width="1.42578125" style="16" customWidth="1"/>
    <col min="33" max="33" width="18.42578125" style="16" customWidth="1"/>
    <col min="34" max="34" width="1.42578125" style="16" customWidth="1"/>
    <col min="35" max="35" width="8.5703125" style="16" customWidth="1"/>
    <col min="36" max="16384" width="9.140625" style="16"/>
  </cols>
  <sheetData>
    <row r="1" spans="1:35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>
      <c r="A2" s="3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18.75">
      <c r="A5" s="29" t="s">
        <v>32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18.75">
      <c r="C7" s="23" t="s">
        <v>33</v>
      </c>
      <c r="D7" s="24"/>
      <c r="E7" s="24"/>
      <c r="F7" s="24"/>
      <c r="G7" s="24"/>
      <c r="H7" s="24"/>
      <c r="I7" s="24"/>
      <c r="J7" s="24"/>
      <c r="K7" s="24"/>
      <c r="L7" s="24"/>
      <c r="M7" s="24"/>
      <c r="O7" s="23" t="s">
        <v>5</v>
      </c>
      <c r="P7" s="24"/>
      <c r="Q7" s="24"/>
      <c r="R7" s="24"/>
      <c r="S7" s="24"/>
      <c r="U7" s="23" t="s">
        <v>6</v>
      </c>
      <c r="V7" s="24"/>
      <c r="W7" s="24"/>
      <c r="X7" s="24"/>
      <c r="Y7" s="24"/>
      <c r="AA7" s="23" t="s">
        <v>7</v>
      </c>
      <c r="AB7" s="24"/>
      <c r="AC7" s="24"/>
      <c r="AD7" s="24"/>
      <c r="AE7" s="24"/>
      <c r="AF7" s="24"/>
      <c r="AG7" s="24"/>
      <c r="AH7" s="24"/>
      <c r="AI7" s="24"/>
    </row>
    <row r="8" spans="1:35" ht="18">
      <c r="A8" s="25" t="s">
        <v>34</v>
      </c>
      <c r="C8" s="28" t="s">
        <v>35</v>
      </c>
      <c r="E8" s="28" t="s">
        <v>36</v>
      </c>
      <c r="G8" s="28" t="s">
        <v>37</v>
      </c>
      <c r="I8" s="28" t="s">
        <v>38</v>
      </c>
      <c r="K8" s="28" t="s">
        <v>39</v>
      </c>
      <c r="M8" s="28" t="s">
        <v>31</v>
      </c>
      <c r="O8" s="25" t="s">
        <v>9</v>
      </c>
      <c r="Q8" s="25" t="s">
        <v>10</v>
      </c>
      <c r="S8" s="25" t="s">
        <v>11</v>
      </c>
      <c r="U8" s="25" t="s">
        <v>12</v>
      </c>
      <c r="V8" s="27"/>
      <c r="X8" s="25" t="s">
        <v>13</v>
      </c>
      <c r="Y8" s="27"/>
      <c r="AA8" s="25" t="s">
        <v>9</v>
      </c>
      <c r="AC8" s="28" t="s">
        <v>40</v>
      </c>
      <c r="AE8" s="25" t="s">
        <v>10</v>
      </c>
      <c r="AG8" s="25" t="s">
        <v>11</v>
      </c>
      <c r="AI8" s="28" t="s">
        <v>15</v>
      </c>
    </row>
    <row r="9" spans="1:35" ht="18">
      <c r="A9" s="26"/>
      <c r="C9" s="26"/>
      <c r="E9" s="26"/>
      <c r="G9" s="26"/>
      <c r="I9" s="26"/>
      <c r="K9" s="26"/>
      <c r="M9" s="26"/>
      <c r="O9" s="26"/>
      <c r="Q9" s="26"/>
      <c r="S9" s="26"/>
      <c r="U9" s="20" t="s">
        <v>9</v>
      </c>
      <c r="V9" s="20" t="s">
        <v>10</v>
      </c>
      <c r="X9" s="20" t="s">
        <v>9</v>
      </c>
      <c r="Y9" s="20" t="s">
        <v>16</v>
      </c>
      <c r="AA9" s="26"/>
      <c r="AC9" s="26"/>
      <c r="AE9" s="26"/>
      <c r="AG9" s="26"/>
      <c r="AI9" s="26"/>
    </row>
    <row r="10" spans="1:35" ht="18">
      <c r="A10" s="1" t="s">
        <v>41</v>
      </c>
      <c r="C10" s="19" t="s">
        <v>42</v>
      </c>
      <c r="E10" s="19" t="s">
        <v>43</v>
      </c>
      <c r="G10" s="19" t="s">
        <v>44</v>
      </c>
      <c r="I10" s="19" t="s">
        <v>45</v>
      </c>
      <c r="K10" s="19" t="s">
        <v>46</v>
      </c>
      <c r="O10" s="2">
        <v>82900</v>
      </c>
      <c r="Q10" s="2">
        <v>79362945909</v>
      </c>
      <c r="S10" s="2">
        <v>80920600482</v>
      </c>
      <c r="U10" s="14">
        <v>0</v>
      </c>
      <c r="V10" s="14">
        <v>0</v>
      </c>
      <c r="W10" s="14"/>
      <c r="X10" s="14">
        <v>0</v>
      </c>
      <c r="Y10" s="14">
        <v>0</v>
      </c>
      <c r="Z10" s="19"/>
      <c r="AA10" s="2">
        <v>82900</v>
      </c>
      <c r="AC10" s="2">
        <v>976300</v>
      </c>
      <c r="AE10" s="2">
        <v>79362945909</v>
      </c>
      <c r="AG10" s="2">
        <v>80920600482</v>
      </c>
      <c r="AI10" s="3">
        <v>9.4051501771443113E-2</v>
      </c>
    </row>
    <row r="11" spans="1:35" ht="36">
      <c r="A11" s="1" t="s">
        <v>47</v>
      </c>
      <c r="C11" s="19" t="s">
        <v>48</v>
      </c>
      <c r="E11" s="19" t="s">
        <v>43</v>
      </c>
      <c r="G11" s="19" t="s">
        <v>49</v>
      </c>
      <c r="I11" s="19" t="s">
        <v>50</v>
      </c>
      <c r="K11" s="19" t="s">
        <v>51</v>
      </c>
      <c r="O11" s="2">
        <v>36000</v>
      </c>
      <c r="Q11" s="2">
        <v>23186181729</v>
      </c>
      <c r="S11" s="2">
        <v>27054495484</v>
      </c>
      <c r="U11" s="14">
        <v>0</v>
      </c>
      <c r="V11" s="14">
        <v>0</v>
      </c>
      <c r="W11" s="14"/>
      <c r="X11" s="14">
        <v>0</v>
      </c>
      <c r="Y11" s="14">
        <v>0</v>
      </c>
      <c r="Z11" s="19"/>
      <c r="AA11" s="2">
        <v>36000</v>
      </c>
      <c r="AC11" s="2">
        <v>764970</v>
      </c>
      <c r="AE11" s="2">
        <v>23186181729</v>
      </c>
      <c r="AG11" s="2">
        <v>27533928571</v>
      </c>
      <c r="AI11" s="3">
        <v>3.2001830391090925E-2</v>
      </c>
    </row>
    <row r="12" spans="1:35" ht="36">
      <c r="A12" s="1" t="s">
        <v>52</v>
      </c>
      <c r="C12" s="19" t="s">
        <v>48</v>
      </c>
      <c r="E12" s="19" t="s">
        <v>43</v>
      </c>
      <c r="G12" s="19" t="s">
        <v>53</v>
      </c>
      <c r="I12" s="19" t="s">
        <v>54</v>
      </c>
      <c r="K12" s="19" t="s">
        <v>51</v>
      </c>
      <c r="O12" s="2">
        <v>43499</v>
      </c>
      <c r="Q12" s="2">
        <v>32663216933</v>
      </c>
      <c r="S12" s="2">
        <v>42676962118</v>
      </c>
      <c r="U12" s="14">
        <v>0</v>
      </c>
      <c r="V12" s="14">
        <v>0</v>
      </c>
      <c r="W12" s="14"/>
      <c r="X12" s="14">
        <v>0</v>
      </c>
      <c r="Y12" s="14">
        <v>0</v>
      </c>
      <c r="Z12" s="19"/>
      <c r="AA12" s="2">
        <v>43499</v>
      </c>
      <c r="AC12" s="2">
        <v>996380</v>
      </c>
      <c r="AE12" s="2">
        <v>32663216933</v>
      </c>
      <c r="AG12" s="2">
        <v>43333677967</v>
      </c>
      <c r="AI12" s="3">
        <v>5.0365388613039554E-2</v>
      </c>
    </row>
    <row r="13" spans="1:35" ht="36">
      <c r="A13" s="1" t="s">
        <v>55</v>
      </c>
      <c r="C13" s="19" t="s">
        <v>48</v>
      </c>
      <c r="E13" s="19" t="s">
        <v>43</v>
      </c>
      <c r="G13" s="19" t="s">
        <v>56</v>
      </c>
      <c r="I13" s="19" t="s">
        <v>57</v>
      </c>
      <c r="K13" s="19" t="s">
        <v>51</v>
      </c>
      <c r="O13" s="2">
        <v>40933</v>
      </c>
      <c r="Q13" s="2">
        <v>29794567974</v>
      </c>
      <c r="S13" s="2">
        <v>39185834450</v>
      </c>
      <c r="U13" s="14">
        <v>0</v>
      </c>
      <c r="V13" s="14">
        <v>0</v>
      </c>
      <c r="W13" s="14"/>
      <c r="X13" s="14">
        <v>0</v>
      </c>
      <c r="Y13" s="14">
        <v>0</v>
      </c>
      <c r="Z13" s="19"/>
      <c r="AA13" s="2">
        <v>40933</v>
      </c>
      <c r="AC13" s="2">
        <v>974470</v>
      </c>
      <c r="AE13" s="2">
        <v>29794567974</v>
      </c>
      <c r="AG13" s="2">
        <v>39880750814</v>
      </c>
      <c r="AI13" s="3">
        <v>4.6352158578750802E-2</v>
      </c>
    </row>
    <row r="14" spans="1:35" ht="18">
      <c r="A14" s="4" t="s">
        <v>29</v>
      </c>
      <c r="O14" s="4">
        <f>SUM(O10:$O$13)</f>
        <v>203332</v>
      </c>
      <c r="Q14" s="4">
        <f>SUM(Q10:$Q$13)</f>
        <v>165006912545</v>
      </c>
      <c r="S14" s="4">
        <f>SUM(S10:$S$13)</f>
        <v>189837892534</v>
      </c>
      <c r="U14" s="4">
        <f>SUM(U10:$U$13)</f>
        <v>0</v>
      </c>
      <c r="V14" s="4">
        <f>SUM(V10:$V$13)</f>
        <v>0</v>
      </c>
      <c r="X14" s="4">
        <f>SUM(X10:$X$13)</f>
        <v>0</v>
      </c>
      <c r="Y14" s="4">
        <f>SUM(Y10:$Y$13)</f>
        <v>0</v>
      </c>
      <c r="AA14" s="4">
        <f>SUM(AA10:$AA$13)</f>
        <v>203332</v>
      </c>
      <c r="AC14" s="4">
        <f>SUM(AC10:$AC$13)</f>
        <v>3712120</v>
      </c>
      <c r="AE14" s="4">
        <f>SUM(AE10:$AE$13)</f>
        <v>165006912545</v>
      </c>
      <c r="AG14" s="4">
        <f>SUM(AG10:$AG$13)</f>
        <v>191668957834</v>
      </c>
      <c r="AI14" s="5">
        <f>SUM(AI10:$AI$13)</f>
        <v>0.22277087935432438</v>
      </c>
    </row>
    <row r="15" spans="1:35" ht="18">
      <c r="O15" s="6"/>
      <c r="Q15" s="6"/>
      <c r="S15" s="6"/>
      <c r="U15" s="6"/>
      <c r="V15" s="6"/>
      <c r="X15" s="6"/>
      <c r="Y15" s="6"/>
      <c r="AA15" s="6"/>
      <c r="AC15" s="6"/>
      <c r="AE15" s="6"/>
      <c r="AG15" s="6"/>
      <c r="AI15" s="6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2"/>
  <sheetViews>
    <sheetView rightToLeft="1" view="pageBreakPreview" topLeftCell="A2" zoomScale="60" zoomScaleNormal="100" workbookViewId="0">
      <selection activeCell="E16" sqref="E16"/>
    </sheetView>
  </sheetViews>
  <sheetFormatPr defaultRowHeight="17.25"/>
  <cols>
    <col min="1" max="1" width="21.28515625" style="16" customWidth="1"/>
    <col min="2" max="2" width="1.42578125" style="16" customWidth="1"/>
    <col min="3" max="3" width="18.42578125" style="16" customWidth="1"/>
    <col min="4" max="4" width="1.42578125" style="16" customWidth="1"/>
    <col min="5" max="5" width="10" style="16" customWidth="1"/>
    <col min="6" max="6" width="1.42578125" style="16" customWidth="1"/>
    <col min="7" max="7" width="11.42578125" style="16" customWidth="1"/>
    <col min="8" max="8" width="1.42578125" style="16" customWidth="1"/>
    <col min="9" max="9" width="11.42578125" style="16" customWidth="1"/>
    <col min="10" max="10" width="1.42578125" style="16" customWidth="1"/>
    <col min="11" max="11" width="18.42578125" style="16" customWidth="1"/>
    <col min="12" max="12" width="1.42578125" style="16" customWidth="1"/>
    <col min="13" max="13" width="18.42578125" style="16" customWidth="1"/>
    <col min="14" max="14" width="1.42578125" style="16" customWidth="1"/>
    <col min="15" max="15" width="18.42578125" style="16" customWidth="1"/>
    <col min="16" max="16" width="1.42578125" style="16" customWidth="1"/>
    <col min="17" max="17" width="18.42578125" style="16" customWidth="1"/>
    <col min="18" max="18" width="1.42578125" style="16" customWidth="1"/>
    <col min="19" max="19" width="10.7109375" style="16" customWidth="1"/>
    <col min="20" max="16384" width="9.140625" style="16"/>
  </cols>
  <sheetData>
    <row r="1" spans="1:19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>
      <c r="A2" s="3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>
      <c r="A5" s="29" t="s">
        <v>58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>
      <c r="C7" s="23" t="s">
        <v>59</v>
      </c>
      <c r="D7" s="24"/>
      <c r="E7" s="24"/>
      <c r="F7" s="24"/>
      <c r="G7" s="24"/>
      <c r="H7" s="24"/>
      <c r="I7" s="24"/>
      <c r="K7" s="18" t="s">
        <v>5</v>
      </c>
      <c r="M7" s="23" t="s">
        <v>6</v>
      </c>
      <c r="N7" s="24"/>
      <c r="O7" s="24"/>
      <c r="Q7" s="23" t="s">
        <v>7</v>
      </c>
      <c r="R7" s="24"/>
      <c r="S7" s="24"/>
    </row>
    <row r="8" spans="1:19" ht="56.25">
      <c r="A8" s="18" t="s">
        <v>60</v>
      </c>
      <c r="C8" s="18" t="s">
        <v>61</v>
      </c>
      <c r="E8" s="18" t="s">
        <v>62</v>
      </c>
      <c r="G8" s="7" t="s">
        <v>63</v>
      </c>
      <c r="I8" s="7" t="s">
        <v>64</v>
      </c>
      <c r="K8" s="18" t="s">
        <v>65</v>
      </c>
      <c r="M8" s="18" t="s">
        <v>66</v>
      </c>
      <c r="O8" s="18" t="s">
        <v>67</v>
      </c>
      <c r="Q8" s="18" t="s">
        <v>65</v>
      </c>
      <c r="S8" s="7" t="s">
        <v>15</v>
      </c>
    </row>
    <row r="9" spans="1:19" ht="36">
      <c r="A9" s="1" t="s">
        <v>68</v>
      </c>
      <c r="C9" s="19" t="s">
        <v>69</v>
      </c>
      <c r="E9" s="21" t="s">
        <v>70</v>
      </c>
      <c r="G9" s="19" t="s">
        <v>71</v>
      </c>
      <c r="I9" s="19" t="s">
        <v>72</v>
      </c>
      <c r="K9" s="9">
        <v>1643171010</v>
      </c>
      <c r="L9" s="10"/>
      <c r="M9" s="9">
        <v>1642583165</v>
      </c>
      <c r="N9" s="10"/>
      <c r="O9" s="9">
        <v>1642250000</v>
      </c>
      <c r="P9" s="10"/>
      <c r="Q9" s="9">
        <v>1643504175</v>
      </c>
      <c r="S9" s="3">
        <v>1.9101938802440072E-3</v>
      </c>
    </row>
    <row r="10" spans="1:19" ht="36">
      <c r="A10" s="1" t="s">
        <v>68</v>
      </c>
      <c r="C10" s="19" t="s">
        <v>73</v>
      </c>
      <c r="E10" s="21" t="s">
        <v>74</v>
      </c>
      <c r="G10" s="19" t="s">
        <v>71</v>
      </c>
      <c r="I10" s="19" t="s">
        <v>75</v>
      </c>
      <c r="K10" s="9">
        <v>40000000000</v>
      </c>
      <c r="L10" s="10"/>
      <c r="M10" s="13">
        <v>0</v>
      </c>
      <c r="N10" s="13"/>
      <c r="O10" s="13">
        <v>0</v>
      </c>
      <c r="P10" s="9"/>
      <c r="Q10" s="9">
        <v>40000000000</v>
      </c>
      <c r="S10" s="3">
        <v>4.6490758205564205E-2</v>
      </c>
    </row>
    <row r="11" spans="1:19" ht="36">
      <c r="A11" s="1" t="s">
        <v>68</v>
      </c>
      <c r="C11" s="19" t="s">
        <v>76</v>
      </c>
      <c r="E11" s="21" t="s">
        <v>74</v>
      </c>
      <c r="G11" s="19" t="s">
        <v>77</v>
      </c>
      <c r="I11" s="19" t="s">
        <v>78</v>
      </c>
      <c r="K11" s="9">
        <v>54000000000</v>
      </c>
      <c r="L11" s="10"/>
      <c r="M11" s="13">
        <v>0</v>
      </c>
      <c r="N11" s="13"/>
      <c r="O11" s="13">
        <v>0</v>
      </c>
      <c r="P11" s="9"/>
      <c r="Q11" s="9">
        <v>54000000000</v>
      </c>
      <c r="S11" s="3">
        <v>6.2762523577511678E-2</v>
      </c>
    </row>
    <row r="12" spans="1:19" ht="18">
      <c r="A12" s="1" t="s">
        <v>79</v>
      </c>
      <c r="C12" s="19" t="s">
        <v>80</v>
      </c>
      <c r="E12" s="21" t="s">
        <v>70</v>
      </c>
      <c r="G12" s="19" t="s">
        <v>81</v>
      </c>
      <c r="I12" s="19" t="s">
        <v>51</v>
      </c>
      <c r="K12" s="9">
        <v>174014314689</v>
      </c>
      <c r="L12" s="10"/>
      <c r="M12" s="9">
        <v>93603334497</v>
      </c>
      <c r="N12" s="10"/>
      <c r="O12" s="9">
        <v>255876696208</v>
      </c>
      <c r="P12" s="10"/>
      <c r="Q12" s="9">
        <v>11740952978</v>
      </c>
      <c r="S12" s="3">
        <v>1.3646145150077425E-2</v>
      </c>
    </row>
    <row r="13" spans="1:19" ht="18">
      <c r="A13" s="1" t="s">
        <v>79</v>
      </c>
      <c r="C13" s="19" t="s">
        <v>82</v>
      </c>
      <c r="E13" s="21" t="s">
        <v>70</v>
      </c>
      <c r="G13" s="19" t="s">
        <v>83</v>
      </c>
      <c r="I13" s="19" t="s">
        <v>72</v>
      </c>
      <c r="K13" s="9">
        <v>158516855</v>
      </c>
      <c r="L13" s="10"/>
      <c r="M13" s="9">
        <v>548004387</v>
      </c>
      <c r="N13" s="10"/>
      <c r="O13" s="9">
        <v>560000300</v>
      </c>
      <c r="P13" s="10"/>
      <c r="Q13" s="9">
        <v>146520942</v>
      </c>
      <c r="S13" s="3">
        <v>1.7029674216433743E-4</v>
      </c>
    </row>
    <row r="14" spans="1:19" ht="18">
      <c r="A14" s="1" t="s">
        <v>84</v>
      </c>
      <c r="C14" s="19" t="s">
        <v>85</v>
      </c>
      <c r="E14" s="21" t="s">
        <v>86</v>
      </c>
      <c r="G14" s="19" t="s">
        <v>87</v>
      </c>
      <c r="I14" s="19" t="s">
        <v>51</v>
      </c>
      <c r="K14" s="9">
        <v>50000000</v>
      </c>
      <c r="L14" s="10"/>
      <c r="M14" s="13">
        <v>0</v>
      </c>
      <c r="N14" s="13"/>
      <c r="O14" s="13">
        <v>0</v>
      </c>
      <c r="P14" s="9"/>
      <c r="Q14" s="9">
        <v>50000000</v>
      </c>
      <c r="S14" s="3">
        <v>5.8113447756955263E-5</v>
      </c>
    </row>
    <row r="15" spans="1:19" ht="18">
      <c r="A15" s="1" t="s">
        <v>84</v>
      </c>
      <c r="C15" s="19" t="s">
        <v>88</v>
      </c>
      <c r="E15" s="21" t="s">
        <v>70</v>
      </c>
      <c r="G15" s="19" t="s">
        <v>89</v>
      </c>
      <c r="I15" s="19" t="s">
        <v>90</v>
      </c>
      <c r="K15" s="9">
        <v>154884</v>
      </c>
      <c r="L15" s="10"/>
      <c r="M15" s="9">
        <v>1045</v>
      </c>
      <c r="N15" s="10"/>
      <c r="O15" s="9">
        <v>0</v>
      </c>
      <c r="P15" s="10"/>
      <c r="Q15" s="9">
        <v>155929</v>
      </c>
      <c r="S15" s="3">
        <v>1.8123143590588554E-7</v>
      </c>
    </row>
    <row r="16" spans="1:19" ht="18">
      <c r="A16" s="1" t="s">
        <v>84</v>
      </c>
      <c r="C16" s="19" t="s">
        <v>91</v>
      </c>
      <c r="E16" s="21" t="s">
        <v>70</v>
      </c>
      <c r="G16" s="19" t="s">
        <v>92</v>
      </c>
      <c r="I16" s="19" t="s">
        <v>51</v>
      </c>
      <c r="K16" s="9">
        <v>61569493108</v>
      </c>
      <c r="L16" s="10"/>
      <c r="M16" s="9">
        <v>3056019772</v>
      </c>
      <c r="N16" s="10"/>
      <c r="O16" s="9">
        <v>61569250000</v>
      </c>
      <c r="P16" s="10"/>
      <c r="Q16" s="9">
        <v>3056262880</v>
      </c>
      <c r="S16" s="3">
        <v>3.5521994641680324E-3</v>
      </c>
    </row>
    <row r="17" spans="1:19" ht="18">
      <c r="A17" s="1" t="s">
        <v>93</v>
      </c>
      <c r="C17" s="19" t="s">
        <v>94</v>
      </c>
      <c r="E17" s="21" t="s">
        <v>70</v>
      </c>
      <c r="G17" s="19" t="s">
        <v>95</v>
      </c>
      <c r="I17" s="19" t="s">
        <v>51</v>
      </c>
      <c r="K17" s="9">
        <v>1868900682</v>
      </c>
      <c r="L17" s="10"/>
      <c r="M17" s="9">
        <v>1868493150</v>
      </c>
      <c r="N17" s="10"/>
      <c r="O17" s="9">
        <v>1868250000</v>
      </c>
      <c r="P17" s="10"/>
      <c r="Q17" s="9">
        <v>1869143832</v>
      </c>
      <c r="S17" s="3">
        <v>2.1724478486233431E-3</v>
      </c>
    </row>
    <row r="18" spans="1:19" ht="18">
      <c r="A18" s="1" t="s">
        <v>93</v>
      </c>
      <c r="C18" s="19" t="s">
        <v>96</v>
      </c>
      <c r="E18" s="21" t="s">
        <v>74</v>
      </c>
      <c r="G18" s="19" t="s">
        <v>95</v>
      </c>
      <c r="I18" s="19" t="s">
        <v>97</v>
      </c>
      <c r="K18" s="9">
        <v>100000000000</v>
      </c>
      <c r="L18" s="13"/>
      <c r="M18" s="13">
        <v>0</v>
      </c>
      <c r="N18" s="13"/>
      <c r="O18" s="13">
        <v>0</v>
      </c>
      <c r="P18" s="9"/>
      <c r="Q18" s="9">
        <v>100000000000</v>
      </c>
      <c r="S18" s="3">
        <v>0.11622689551391052</v>
      </c>
    </row>
    <row r="19" spans="1:19" ht="36">
      <c r="A19" s="1" t="s">
        <v>98</v>
      </c>
      <c r="C19" s="19" t="s">
        <v>99</v>
      </c>
      <c r="E19" s="21" t="s">
        <v>70</v>
      </c>
      <c r="G19" s="19" t="s">
        <v>100</v>
      </c>
      <c r="I19" s="19" t="s">
        <v>51</v>
      </c>
      <c r="K19" s="13">
        <v>0</v>
      </c>
      <c r="L19" s="9"/>
      <c r="M19" s="9">
        <v>245001000000</v>
      </c>
      <c r="N19" s="13"/>
      <c r="O19" s="9">
        <v>245000010000</v>
      </c>
      <c r="P19" s="10"/>
      <c r="Q19" s="9">
        <v>990000</v>
      </c>
      <c r="S19" s="3">
        <v>1.1506462655877141E-6</v>
      </c>
    </row>
    <row r="20" spans="1:19" ht="36">
      <c r="A20" s="1" t="s">
        <v>98</v>
      </c>
      <c r="C20" s="19" t="s">
        <v>101</v>
      </c>
      <c r="E20" s="21" t="s">
        <v>74</v>
      </c>
      <c r="G20" s="19" t="s">
        <v>100</v>
      </c>
      <c r="I20" s="19" t="s">
        <v>102</v>
      </c>
      <c r="K20" s="13">
        <v>0</v>
      </c>
      <c r="L20" s="9"/>
      <c r="M20" s="9">
        <v>245000000000</v>
      </c>
      <c r="N20" s="13"/>
      <c r="O20" s="9">
        <v>0</v>
      </c>
      <c r="P20" s="10"/>
      <c r="Q20" s="9">
        <v>245000000000</v>
      </c>
      <c r="S20" s="3">
        <v>0.28475589400908075</v>
      </c>
    </row>
    <row r="21" spans="1:19" ht="18">
      <c r="A21" s="4" t="s">
        <v>29</v>
      </c>
      <c r="K21" s="11">
        <f>SUM(K9:$K$20)</f>
        <v>433304551228</v>
      </c>
      <c r="L21" s="10"/>
      <c r="M21" s="11">
        <f>SUM(M9:$M$20)</f>
        <v>590719436016</v>
      </c>
      <c r="N21" s="10"/>
      <c r="O21" s="11">
        <f>SUM(O9:$O$20)</f>
        <v>566516456508</v>
      </c>
      <c r="P21" s="10"/>
      <c r="Q21" s="11">
        <f>SUM(Q9:$Q$20)</f>
        <v>457507530736</v>
      </c>
      <c r="S21" s="5">
        <f>SUM(S9:$S$20)</f>
        <v>0.53174679971680272</v>
      </c>
    </row>
    <row r="22" spans="1:19" ht="18">
      <c r="K22" s="6"/>
      <c r="M22" s="6"/>
      <c r="O22" s="6"/>
      <c r="Q22" s="6"/>
      <c r="S22" s="6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60" zoomScaleNormal="100" workbookViewId="0">
      <selection activeCell="A20" sqref="A20"/>
    </sheetView>
  </sheetViews>
  <sheetFormatPr defaultRowHeight="17.25"/>
  <cols>
    <col min="1" max="1" width="49.7109375" style="16" customWidth="1"/>
    <col min="2" max="2" width="1.42578125" style="16" customWidth="1"/>
    <col min="3" max="3" width="11.42578125" style="16" customWidth="1"/>
    <col min="4" max="4" width="1.42578125" style="16" customWidth="1"/>
    <col min="5" max="5" width="21.28515625" style="16" customWidth="1"/>
    <col min="6" max="6" width="1.42578125" style="16" customWidth="1"/>
    <col min="7" max="7" width="11.42578125" style="16" customWidth="1"/>
    <col min="8" max="8" width="1.42578125" style="16" customWidth="1"/>
    <col min="9" max="9" width="11.42578125" style="16" customWidth="1"/>
    <col min="10" max="16384" width="9.140625" style="16"/>
  </cols>
  <sheetData>
    <row r="1" spans="1:9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</row>
    <row r="3" spans="1:9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</row>
    <row r="5" spans="1:9" ht="18.75">
      <c r="A5" s="29" t="s">
        <v>104</v>
      </c>
      <c r="B5" s="27"/>
      <c r="C5" s="27"/>
      <c r="D5" s="27"/>
      <c r="E5" s="27"/>
      <c r="F5" s="27"/>
      <c r="G5" s="27"/>
      <c r="H5" s="27"/>
      <c r="I5" s="27"/>
    </row>
    <row r="7" spans="1:9" ht="37.5">
      <c r="A7" s="18" t="s">
        <v>105</v>
      </c>
      <c r="C7" s="18" t="s">
        <v>106</v>
      </c>
      <c r="E7" s="18" t="s">
        <v>65</v>
      </c>
      <c r="G7" s="7" t="s">
        <v>107</v>
      </c>
      <c r="I7" s="7" t="s">
        <v>108</v>
      </c>
    </row>
    <row r="8" spans="1:9" ht="18.75">
      <c r="A8" s="17" t="s">
        <v>109</v>
      </c>
      <c r="C8" s="19" t="s">
        <v>110</v>
      </c>
      <c r="E8" s="2">
        <v>84431146654</v>
      </c>
      <c r="G8" s="3">
        <f>E8/166236028258</f>
        <v>0.50789920535734889</v>
      </c>
      <c r="I8" s="3">
        <f>E8/860386054001</f>
        <v>9.8131700602741137E-2</v>
      </c>
    </row>
    <row r="9" spans="1:9" ht="18.75">
      <c r="A9" s="17" t="s">
        <v>111</v>
      </c>
      <c r="C9" s="19" t="s">
        <v>112</v>
      </c>
      <c r="E9" s="2">
        <v>52864847821</v>
      </c>
      <c r="G9" s="3">
        <f>E9/166236028258</f>
        <v>0.31801077284494084</v>
      </c>
      <c r="I9" s="3">
        <f>E9/860386054001</f>
        <v>6.1443171440501473E-2</v>
      </c>
    </row>
    <row r="10" spans="1:9" ht="18.75">
      <c r="A10" s="17" t="s">
        <v>113</v>
      </c>
      <c r="C10" s="19" t="s">
        <v>114</v>
      </c>
      <c r="E10" s="2">
        <v>28816279653</v>
      </c>
      <c r="G10" s="3">
        <f>E10/166236028258</f>
        <v>0.17334557348950158</v>
      </c>
      <c r="I10" s="3">
        <f>E10/860386054001</f>
        <v>3.3492267243288569E-2</v>
      </c>
    </row>
    <row r="11" spans="1:9" ht="18.75">
      <c r="A11" s="17" t="s">
        <v>115</v>
      </c>
      <c r="C11" s="19" t="s">
        <v>116</v>
      </c>
      <c r="E11" s="2">
        <v>123754130</v>
      </c>
      <c r="G11" s="3">
        <f>E11/166236028258</f>
        <v>7.4444830820868946E-4</v>
      </c>
      <c r="I11" s="3">
        <f>E11/860386054001</f>
        <v>1.4383558336924899E-4</v>
      </c>
    </row>
    <row r="12" spans="1:9" ht="18.75">
      <c r="A12" s="18" t="s">
        <v>29</v>
      </c>
      <c r="E12" s="4">
        <f>SUM(E8:$E$11)</f>
        <v>166236028258</v>
      </c>
      <c r="G12" s="5">
        <f>SUM(G8:$G$11)</f>
        <v>1</v>
      </c>
      <c r="I12" s="5">
        <f>SUM(I8:$I$11)</f>
        <v>0.19321097486990044</v>
      </c>
    </row>
    <row r="13" spans="1:9" ht="18">
      <c r="E13" s="6"/>
      <c r="G13" s="6"/>
      <c r="I13" s="6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rightToLeft="1" view="pageBreakPreview" zoomScale="60" zoomScaleNormal="100" workbookViewId="0">
      <selection activeCell="C19" sqref="C19"/>
    </sheetView>
  </sheetViews>
  <sheetFormatPr defaultRowHeight="17.25"/>
  <cols>
    <col min="1" max="1" width="17" style="16" customWidth="1"/>
    <col min="2" max="2" width="1.42578125" style="16" customWidth="1"/>
    <col min="3" max="3" width="11.42578125" style="16" customWidth="1"/>
    <col min="4" max="4" width="1.42578125" style="16" customWidth="1"/>
    <col min="5" max="5" width="12.7109375" style="16" customWidth="1"/>
    <col min="6" max="6" width="1.42578125" style="16" customWidth="1"/>
    <col min="7" max="7" width="11.42578125" style="16" customWidth="1"/>
    <col min="8" max="8" width="1.42578125" style="16" customWidth="1"/>
    <col min="9" max="9" width="18.42578125" style="16" customWidth="1"/>
    <col min="10" max="10" width="1.42578125" style="16" customWidth="1"/>
    <col min="11" max="11" width="14.140625" style="16" customWidth="1"/>
    <col min="12" max="12" width="1.42578125" style="16" customWidth="1"/>
    <col min="13" max="13" width="18.42578125" style="16" customWidth="1"/>
    <col min="14" max="14" width="1.42578125" style="16" customWidth="1"/>
    <col min="15" max="15" width="18.42578125" style="16" customWidth="1"/>
    <col min="16" max="16" width="1.42578125" style="16" customWidth="1"/>
    <col min="17" max="17" width="14.140625" style="16" customWidth="1"/>
    <col min="18" max="18" width="1.42578125" style="16" customWidth="1"/>
    <col min="19" max="19" width="18.42578125" style="16" customWidth="1"/>
    <col min="20" max="16384" width="9.140625" style="16"/>
  </cols>
  <sheetData>
    <row r="1" spans="1:19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>
      <c r="A5" s="29" t="s">
        <v>117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>
      <c r="C7" s="23" t="s">
        <v>118</v>
      </c>
      <c r="D7" s="24"/>
      <c r="E7" s="24"/>
      <c r="F7" s="24"/>
      <c r="G7" s="24"/>
      <c r="I7" s="23" t="s">
        <v>119</v>
      </c>
      <c r="J7" s="24"/>
      <c r="K7" s="24"/>
      <c r="L7" s="24"/>
      <c r="M7" s="24"/>
      <c r="O7" s="23" t="s">
        <v>7</v>
      </c>
      <c r="P7" s="24"/>
      <c r="Q7" s="24"/>
      <c r="R7" s="24"/>
      <c r="S7" s="24"/>
    </row>
    <row r="8" spans="1:19" ht="56.25">
      <c r="A8" s="18" t="s">
        <v>30</v>
      </c>
      <c r="C8" s="7" t="s">
        <v>120</v>
      </c>
      <c r="E8" s="7" t="s">
        <v>121</v>
      </c>
      <c r="G8" s="7" t="s">
        <v>122</v>
      </c>
      <c r="I8" s="7" t="s">
        <v>123</v>
      </c>
      <c r="K8" s="7" t="s">
        <v>124</v>
      </c>
      <c r="M8" s="7" t="s">
        <v>125</v>
      </c>
      <c r="O8" s="7" t="s">
        <v>123</v>
      </c>
      <c r="Q8" s="7" t="s">
        <v>124</v>
      </c>
      <c r="S8" s="7" t="s">
        <v>125</v>
      </c>
    </row>
    <row r="9" spans="1:19" ht="18">
      <c r="A9" s="21" t="s">
        <v>17</v>
      </c>
      <c r="C9" s="19" t="s">
        <v>126</v>
      </c>
      <c r="E9" s="2">
        <v>1500000</v>
      </c>
      <c r="G9" s="2">
        <v>1700</v>
      </c>
      <c r="I9" s="14">
        <v>0</v>
      </c>
      <c r="J9" s="14"/>
      <c r="K9" s="14">
        <v>0</v>
      </c>
      <c r="L9" s="14"/>
      <c r="M9" s="14">
        <v>0</v>
      </c>
      <c r="N9" s="9"/>
      <c r="O9" s="9">
        <v>2550000000</v>
      </c>
      <c r="P9" s="10"/>
      <c r="Q9" s="9">
        <v>-301811594</v>
      </c>
      <c r="R9" s="10"/>
      <c r="S9" s="9">
        <v>2248188406</v>
      </c>
    </row>
    <row r="10" spans="1:19" ht="18">
      <c r="A10" s="21" t="s">
        <v>18</v>
      </c>
      <c r="C10" s="19" t="s">
        <v>127</v>
      </c>
      <c r="E10" s="2">
        <v>206249</v>
      </c>
      <c r="G10" s="2">
        <v>2600</v>
      </c>
      <c r="I10" s="14">
        <v>0</v>
      </c>
      <c r="J10" s="14"/>
      <c r="K10" s="14">
        <v>0</v>
      </c>
      <c r="L10" s="14"/>
      <c r="M10" s="14">
        <v>0</v>
      </c>
      <c r="N10" s="9"/>
      <c r="O10" s="9">
        <v>536247400</v>
      </c>
      <c r="P10" s="10"/>
      <c r="Q10" s="9">
        <v>0</v>
      </c>
      <c r="R10" s="10"/>
      <c r="S10" s="9">
        <v>536247400</v>
      </c>
    </row>
    <row r="11" spans="1:19" ht="18">
      <c r="A11" s="21" t="s">
        <v>128</v>
      </c>
      <c r="C11" s="19" t="s">
        <v>129</v>
      </c>
      <c r="E11" s="2">
        <v>140000</v>
      </c>
      <c r="G11" s="2">
        <v>300</v>
      </c>
      <c r="I11" s="14">
        <v>0</v>
      </c>
      <c r="J11" s="14"/>
      <c r="K11" s="14">
        <v>0</v>
      </c>
      <c r="L11" s="14"/>
      <c r="M11" s="14">
        <v>0</v>
      </c>
      <c r="N11" s="9"/>
      <c r="O11" s="9">
        <v>42000000</v>
      </c>
      <c r="P11" s="10"/>
      <c r="Q11" s="9">
        <v>0</v>
      </c>
      <c r="R11" s="10"/>
      <c r="S11" s="9">
        <v>42000000</v>
      </c>
    </row>
    <row r="12" spans="1:19" ht="18">
      <c r="A12" s="21" t="s">
        <v>130</v>
      </c>
      <c r="C12" s="19" t="s">
        <v>131</v>
      </c>
      <c r="E12" s="2">
        <v>243891</v>
      </c>
      <c r="G12" s="2">
        <v>300</v>
      </c>
      <c r="I12" s="14">
        <v>0</v>
      </c>
      <c r="J12" s="14"/>
      <c r="K12" s="14">
        <v>0</v>
      </c>
      <c r="L12" s="14"/>
      <c r="M12" s="14">
        <v>0</v>
      </c>
      <c r="N12" s="9"/>
      <c r="O12" s="9">
        <v>73167300</v>
      </c>
      <c r="P12" s="10"/>
      <c r="Q12" s="9">
        <v>0</v>
      </c>
      <c r="R12" s="10"/>
      <c r="S12" s="9">
        <v>73167300</v>
      </c>
    </row>
    <row r="13" spans="1:19" ht="18">
      <c r="A13" s="21" t="s">
        <v>132</v>
      </c>
      <c r="C13" s="19" t="s">
        <v>133</v>
      </c>
      <c r="E13" s="2">
        <v>25453</v>
      </c>
      <c r="G13" s="2">
        <v>40</v>
      </c>
      <c r="I13" s="14">
        <v>0</v>
      </c>
      <c r="J13" s="14"/>
      <c r="K13" s="14">
        <v>0</v>
      </c>
      <c r="L13" s="14"/>
      <c r="M13" s="14">
        <v>0</v>
      </c>
      <c r="N13" s="9"/>
      <c r="O13" s="9">
        <v>1018120</v>
      </c>
      <c r="P13" s="10"/>
      <c r="Q13" s="9">
        <v>0</v>
      </c>
      <c r="R13" s="10"/>
      <c r="S13" s="9">
        <v>1018120</v>
      </c>
    </row>
    <row r="14" spans="1:19" ht="18">
      <c r="A14" s="21" t="s">
        <v>134</v>
      </c>
      <c r="C14" s="19" t="s">
        <v>135</v>
      </c>
      <c r="E14" s="2">
        <v>700000</v>
      </c>
      <c r="G14" s="2">
        <v>650</v>
      </c>
      <c r="I14" s="14">
        <v>0</v>
      </c>
      <c r="J14" s="14"/>
      <c r="K14" s="14">
        <v>0</v>
      </c>
      <c r="L14" s="14"/>
      <c r="M14" s="14">
        <v>0</v>
      </c>
      <c r="N14" s="9"/>
      <c r="O14" s="9">
        <v>455000000</v>
      </c>
      <c r="P14" s="10"/>
      <c r="Q14" s="9">
        <v>-44177489</v>
      </c>
      <c r="R14" s="10"/>
      <c r="S14" s="9">
        <v>410822511</v>
      </c>
    </row>
    <row r="15" spans="1:19" ht="36">
      <c r="A15" s="21" t="s">
        <v>136</v>
      </c>
      <c r="C15" s="19" t="s">
        <v>137</v>
      </c>
      <c r="E15" s="2">
        <v>325402</v>
      </c>
      <c r="G15" s="2">
        <v>430</v>
      </c>
      <c r="I15" s="14">
        <v>0</v>
      </c>
      <c r="J15" s="14"/>
      <c r="K15" s="14">
        <v>0</v>
      </c>
      <c r="L15" s="14"/>
      <c r="M15" s="14">
        <v>0</v>
      </c>
      <c r="N15" s="9"/>
      <c r="O15" s="9">
        <v>139922860</v>
      </c>
      <c r="P15" s="10"/>
      <c r="Q15" s="9">
        <v>-95772</v>
      </c>
      <c r="R15" s="10"/>
      <c r="S15" s="9">
        <v>139827088</v>
      </c>
    </row>
    <row r="16" spans="1:19" ht="18">
      <c r="A16" s="21" t="s">
        <v>138</v>
      </c>
      <c r="C16" s="19" t="s">
        <v>139</v>
      </c>
      <c r="E16" s="2">
        <v>100000</v>
      </c>
      <c r="G16" s="2">
        <v>3450</v>
      </c>
      <c r="I16" s="14">
        <v>0</v>
      </c>
      <c r="J16" s="14"/>
      <c r="K16" s="14">
        <v>0</v>
      </c>
      <c r="L16" s="14"/>
      <c r="M16" s="14">
        <v>0</v>
      </c>
      <c r="N16" s="9"/>
      <c r="O16" s="9">
        <v>345000000</v>
      </c>
      <c r="P16" s="10"/>
      <c r="Q16" s="9">
        <v>0</v>
      </c>
      <c r="R16" s="10"/>
      <c r="S16" s="9">
        <v>345000000</v>
      </c>
    </row>
    <row r="17" spans="1:19" ht="18">
      <c r="A17" s="21" t="s">
        <v>22</v>
      </c>
      <c r="C17" s="19" t="s">
        <v>140</v>
      </c>
      <c r="E17" s="2">
        <v>2125000</v>
      </c>
      <c r="G17" s="2">
        <v>1930</v>
      </c>
      <c r="I17" s="14">
        <v>0</v>
      </c>
      <c r="J17" s="14"/>
      <c r="K17" s="14">
        <v>0</v>
      </c>
      <c r="L17" s="14"/>
      <c r="M17" s="14">
        <v>0</v>
      </c>
      <c r="N17" s="9"/>
      <c r="O17" s="9">
        <v>4101250000</v>
      </c>
      <c r="P17" s="10"/>
      <c r="Q17" s="9">
        <v>0</v>
      </c>
      <c r="R17" s="10"/>
      <c r="S17" s="9">
        <v>4101250000</v>
      </c>
    </row>
    <row r="18" spans="1:19" ht="18">
      <c r="A18" s="21" t="s">
        <v>141</v>
      </c>
      <c r="C18" s="19" t="s">
        <v>142</v>
      </c>
      <c r="E18" s="2">
        <v>420000</v>
      </c>
      <c r="G18" s="2">
        <v>2265</v>
      </c>
      <c r="I18" s="14">
        <v>0</v>
      </c>
      <c r="J18" s="14"/>
      <c r="K18" s="14">
        <v>0</v>
      </c>
      <c r="L18" s="14"/>
      <c r="M18" s="14">
        <v>0</v>
      </c>
      <c r="N18" s="9"/>
      <c r="O18" s="9">
        <v>951300000</v>
      </c>
      <c r="P18" s="10"/>
      <c r="Q18" s="9">
        <v>-97644192</v>
      </c>
      <c r="R18" s="10"/>
      <c r="S18" s="9">
        <v>853655808</v>
      </c>
    </row>
    <row r="19" spans="1:19" ht="18">
      <c r="A19" s="21" t="s">
        <v>143</v>
      </c>
      <c r="C19" s="19" t="s">
        <v>144</v>
      </c>
      <c r="E19" s="2">
        <v>4133</v>
      </c>
      <c r="G19" s="2">
        <v>3000</v>
      </c>
      <c r="I19" s="14">
        <v>0</v>
      </c>
      <c r="J19" s="14"/>
      <c r="K19" s="14">
        <v>0</v>
      </c>
      <c r="L19" s="14"/>
      <c r="M19" s="14">
        <v>0</v>
      </c>
      <c r="N19" s="9"/>
      <c r="O19" s="9">
        <v>12399000</v>
      </c>
      <c r="P19" s="10"/>
      <c r="Q19" s="9">
        <v>0</v>
      </c>
      <c r="R19" s="10"/>
      <c r="S19" s="9">
        <v>12399000</v>
      </c>
    </row>
    <row r="20" spans="1:19" ht="18">
      <c r="A20" s="21" t="s">
        <v>145</v>
      </c>
      <c r="C20" s="19" t="s">
        <v>146</v>
      </c>
      <c r="E20" s="2">
        <v>1000000</v>
      </c>
      <c r="G20" s="2">
        <v>2000</v>
      </c>
      <c r="I20" s="14">
        <v>0</v>
      </c>
      <c r="J20" s="14"/>
      <c r="K20" s="14">
        <v>0</v>
      </c>
      <c r="L20" s="14"/>
      <c r="M20" s="14">
        <v>0</v>
      </c>
      <c r="N20" s="9"/>
      <c r="O20" s="9">
        <v>2000000000</v>
      </c>
      <c r="P20" s="10"/>
      <c r="Q20" s="9">
        <v>0</v>
      </c>
      <c r="R20" s="10"/>
      <c r="S20" s="9">
        <v>2000000000</v>
      </c>
    </row>
    <row r="21" spans="1:19" ht="18">
      <c r="A21" s="21" t="s">
        <v>147</v>
      </c>
      <c r="C21" s="19" t="s">
        <v>148</v>
      </c>
      <c r="E21" s="2">
        <v>812425</v>
      </c>
      <c r="G21" s="2">
        <v>800</v>
      </c>
      <c r="I21" s="14">
        <v>0</v>
      </c>
      <c r="J21" s="14"/>
      <c r="K21" s="14">
        <v>0</v>
      </c>
      <c r="L21" s="14"/>
      <c r="M21" s="14">
        <v>0</v>
      </c>
      <c r="N21" s="9"/>
      <c r="O21" s="9">
        <v>649940000</v>
      </c>
      <c r="P21" s="10"/>
      <c r="Q21" s="9">
        <v>0</v>
      </c>
      <c r="R21" s="10"/>
      <c r="S21" s="9">
        <v>649940000</v>
      </c>
    </row>
    <row r="22" spans="1:19" ht="18">
      <c r="A22" s="21" t="s">
        <v>24</v>
      </c>
      <c r="C22" s="19" t="s">
        <v>149</v>
      </c>
      <c r="E22" s="2">
        <v>6489569</v>
      </c>
      <c r="G22" s="2">
        <v>400</v>
      </c>
      <c r="I22" s="14">
        <v>0</v>
      </c>
      <c r="J22" s="14"/>
      <c r="K22" s="14">
        <v>0</v>
      </c>
      <c r="L22" s="14"/>
      <c r="M22" s="14">
        <v>0</v>
      </c>
      <c r="N22" s="9"/>
      <c r="O22" s="9">
        <v>2595835321</v>
      </c>
      <c r="P22" s="10"/>
      <c r="Q22" s="9">
        <v>0</v>
      </c>
      <c r="R22" s="10"/>
      <c r="S22" s="9">
        <v>2595835321</v>
      </c>
    </row>
    <row r="23" spans="1:19" ht="18">
      <c r="A23" s="21" t="s">
        <v>25</v>
      </c>
      <c r="C23" s="19" t="s">
        <v>150</v>
      </c>
      <c r="E23" s="2">
        <v>1430000</v>
      </c>
      <c r="G23" s="2">
        <v>700</v>
      </c>
      <c r="I23" s="14">
        <v>0</v>
      </c>
      <c r="J23" s="14"/>
      <c r="K23" s="14">
        <v>0</v>
      </c>
      <c r="L23" s="14"/>
      <c r="M23" s="14">
        <v>0</v>
      </c>
      <c r="N23" s="9"/>
      <c r="O23" s="9">
        <v>1001000000</v>
      </c>
      <c r="P23" s="10"/>
      <c r="Q23" s="9">
        <v>-47666667</v>
      </c>
      <c r="R23" s="10"/>
      <c r="S23" s="9">
        <v>953333333</v>
      </c>
    </row>
    <row r="24" spans="1:19" ht="36">
      <c r="A24" s="21" t="s">
        <v>151</v>
      </c>
      <c r="C24" s="19" t="s">
        <v>152</v>
      </c>
      <c r="E24" s="2">
        <v>497171</v>
      </c>
      <c r="G24" s="2">
        <v>1200</v>
      </c>
      <c r="I24" s="14">
        <v>0</v>
      </c>
      <c r="J24" s="14"/>
      <c r="K24" s="14">
        <v>0</v>
      </c>
      <c r="L24" s="14"/>
      <c r="M24" s="14">
        <v>0</v>
      </c>
      <c r="N24" s="9"/>
      <c r="O24" s="9">
        <v>596605200</v>
      </c>
      <c r="P24" s="10"/>
      <c r="Q24" s="9">
        <v>-4407572</v>
      </c>
      <c r="R24" s="10"/>
      <c r="S24" s="9">
        <v>592197628</v>
      </c>
    </row>
    <row r="25" spans="1:19" ht="18">
      <c r="A25" s="21" t="s">
        <v>26</v>
      </c>
      <c r="C25" s="19" t="s">
        <v>153</v>
      </c>
      <c r="E25" s="2">
        <v>2000000</v>
      </c>
      <c r="G25" s="2">
        <v>280</v>
      </c>
      <c r="I25" s="14">
        <v>0</v>
      </c>
      <c r="J25" s="14"/>
      <c r="K25" s="14">
        <v>0</v>
      </c>
      <c r="L25" s="14"/>
      <c r="M25" s="14">
        <v>0</v>
      </c>
      <c r="N25" s="9"/>
      <c r="O25" s="9">
        <v>560000000</v>
      </c>
      <c r="P25" s="10"/>
      <c r="Q25" s="9">
        <v>0</v>
      </c>
      <c r="R25" s="10"/>
      <c r="S25" s="9">
        <v>560000000</v>
      </c>
    </row>
    <row r="26" spans="1:19" ht="18">
      <c r="A26" s="21" t="s">
        <v>154</v>
      </c>
      <c r="C26" s="19" t="s">
        <v>155</v>
      </c>
      <c r="E26" s="2">
        <v>722222</v>
      </c>
      <c r="G26" s="2">
        <v>150</v>
      </c>
      <c r="I26" s="14">
        <v>0</v>
      </c>
      <c r="J26" s="14"/>
      <c r="K26" s="14">
        <v>0</v>
      </c>
      <c r="L26" s="14"/>
      <c r="M26" s="14">
        <v>0</v>
      </c>
      <c r="N26" s="9"/>
      <c r="O26" s="9">
        <v>108333300</v>
      </c>
      <c r="P26" s="10"/>
      <c r="Q26" s="9">
        <v>0</v>
      </c>
      <c r="R26" s="10"/>
      <c r="S26" s="9">
        <v>108333300</v>
      </c>
    </row>
    <row r="27" spans="1:19" ht="18">
      <c r="A27" s="21" t="s">
        <v>27</v>
      </c>
      <c r="C27" s="19" t="s">
        <v>129</v>
      </c>
      <c r="E27" s="2">
        <v>49019</v>
      </c>
      <c r="G27" s="2">
        <v>1200</v>
      </c>
      <c r="I27" s="14">
        <v>0</v>
      </c>
      <c r="J27" s="14"/>
      <c r="K27" s="14">
        <v>0</v>
      </c>
      <c r="L27" s="14"/>
      <c r="M27" s="14">
        <v>0</v>
      </c>
      <c r="N27" s="9"/>
      <c r="O27" s="9">
        <v>58828515</v>
      </c>
      <c r="P27" s="10"/>
      <c r="Q27" s="9">
        <v>0</v>
      </c>
      <c r="R27" s="10"/>
      <c r="S27" s="9">
        <v>58828515</v>
      </c>
    </row>
    <row r="28" spans="1:19" ht="18">
      <c r="A28" s="21" t="s">
        <v>156</v>
      </c>
      <c r="C28" s="19" t="s">
        <v>129</v>
      </c>
      <c r="E28" s="2">
        <v>320000</v>
      </c>
      <c r="G28" s="2">
        <v>2000</v>
      </c>
      <c r="I28" s="14">
        <v>0</v>
      </c>
      <c r="J28" s="14"/>
      <c r="K28" s="14">
        <v>0</v>
      </c>
      <c r="L28" s="14"/>
      <c r="M28" s="14">
        <v>0</v>
      </c>
      <c r="N28" s="9"/>
      <c r="O28" s="9">
        <v>640000000</v>
      </c>
      <c r="P28" s="10"/>
      <c r="Q28" s="9">
        <v>0</v>
      </c>
      <c r="R28" s="10"/>
      <c r="S28" s="9">
        <v>640000000</v>
      </c>
    </row>
    <row r="29" spans="1:19" ht="18">
      <c r="A29" s="21" t="s">
        <v>157</v>
      </c>
      <c r="C29" s="19" t="s">
        <v>158</v>
      </c>
      <c r="E29" s="2">
        <v>325000</v>
      </c>
      <c r="G29" s="2">
        <v>9400</v>
      </c>
      <c r="I29" s="14">
        <v>0</v>
      </c>
      <c r="J29" s="14"/>
      <c r="K29" s="14">
        <v>0</v>
      </c>
      <c r="L29" s="14"/>
      <c r="M29" s="14">
        <v>0</v>
      </c>
      <c r="N29" s="9"/>
      <c r="O29" s="9">
        <v>3055000000</v>
      </c>
      <c r="P29" s="10"/>
      <c r="Q29" s="9">
        <v>0</v>
      </c>
      <c r="R29" s="10"/>
      <c r="S29" s="9">
        <v>3055000000</v>
      </c>
    </row>
    <row r="30" spans="1:19" ht="18">
      <c r="A30" s="4" t="s">
        <v>29</v>
      </c>
      <c r="I30" s="11">
        <f>SUM(I9:$I$29)</f>
        <v>0</v>
      </c>
      <c r="J30" s="10"/>
      <c r="K30" s="11">
        <f>SUM(K9:$K$29)</f>
        <v>0</v>
      </c>
      <c r="L30" s="10"/>
      <c r="M30" s="11">
        <f>SUM(M9:$M$29)</f>
        <v>0</v>
      </c>
      <c r="N30" s="10"/>
      <c r="O30" s="11">
        <f>SUM(O9:$O$29)</f>
        <v>20472847016</v>
      </c>
      <c r="P30" s="10"/>
      <c r="Q30" s="11">
        <f>SUM(Q9:$Q$29)</f>
        <v>-495803286</v>
      </c>
      <c r="R30" s="10"/>
      <c r="S30" s="11">
        <f>SUM(S9:$S$29)</f>
        <v>19977043730</v>
      </c>
    </row>
    <row r="31" spans="1:19" ht="18">
      <c r="I31" s="6"/>
      <c r="K31" s="6"/>
      <c r="M31" s="6"/>
      <c r="O31" s="6"/>
      <c r="Q31" s="6"/>
      <c r="S31" s="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3"/>
  <sheetViews>
    <sheetView rightToLeft="1" view="pageBreakPreview" zoomScale="60" zoomScaleNormal="100" workbookViewId="0">
      <selection activeCell="I27" sqref="I27"/>
    </sheetView>
  </sheetViews>
  <sheetFormatPr defaultRowHeight="17.25"/>
  <cols>
    <col min="1" max="1" width="21.28515625" style="16" customWidth="1"/>
    <col min="2" max="2" width="1.42578125" style="16" customWidth="1"/>
    <col min="3" max="3" width="11.42578125" style="16" customWidth="1"/>
    <col min="4" max="4" width="1.42578125" style="16" customWidth="1"/>
    <col min="5" max="5" width="11.42578125" style="16" customWidth="1"/>
    <col min="6" max="6" width="1.42578125" style="16" customWidth="1"/>
    <col min="7" max="7" width="11.42578125" style="16" customWidth="1"/>
    <col min="8" max="8" width="1.42578125" style="16" customWidth="1"/>
    <col min="9" max="9" width="18.42578125" style="16" customWidth="1"/>
    <col min="10" max="10" width="1.42578125" style="16" customWidth="1"/>
    <col min="11" max="11" width="14.140625" style="16" customWidth="1"/>
    <col min="12" max="12" width="1.42578125" style="16" customWidth="1"/>
    <col min="13" max="13" width="18.42578125" style="16" customWidth="1"/>
    <col min="14" max="14" width="1.42578125" style="16" customWidth="1"/>
    <col min="15" max="15" width="18.42578125" style="16" customWidth="1"/>
    <col min="16" max="16" width="1.42578125" style="16" customWidth="1"/>
    <col min="17" max="17" width="14.140625" style="16" customWidth="1"/>
    <col min="18" max="18" width="1.42578125" style="16" customWidth="1"/>
    <col min="19" max="19" width="18.42578125" style="16" customWidth="1"/>
    <col min="20" max="16384" width="9.140625" style="16"/>
  </cols>
  <sheetData>
    <row r="1" spans="1:19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>
      <c r="A5" s="29" t="s">
        <v>159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>
      <c r="I7" s="23" t="s">
        <v>119</v>
      </c>
      <c r="J7" s="24"/>
      <c r="K7" s="24"/>
      <c r="L7" s="24"/>
      <c r="M7" s="24"/>
      <c r="O7" s="23" t="s">
        <v>7</v>
      </c>
      <c r="P7" s="24"/>
      <c r="Q7" s="24"/>
      <c r="R7" s="24"/>
      <c r="S7" s="24"/>
    </row>
    <row r="8" spans="1:19" ht="37.5">
      <c r="A8" s="8" t="s">
        <v>105</v>
      </c>
      <c r="C8" s="7" t="s">
        <v>160</v>
      </c>
      <c r="E8" s="7" t="s">
        <v>38</v>
      </c>
      <c r="G8" s="7" t="s">
        <v>64</v>
      </c>
      <c r="I8" s="7" t="s">
        <v>161</v>
      </c>
      <c r="K8" s="7" t="s">
        <v>124</v>
      </c>
      <c r="M8" s="7" t="s">
        <v>162</v>
      </c>
      <c r="O8" s="7" t="s">
        <v>161</v>
      </c>
      <c r="Q8" s="7" t="s">
        <v>124</v>
      </c>
      <c r="S8" s="7" t="s">
        <v>162</v>
      </c>
    </row>
    <row r="9" spans="1:19" ht="36">
      <c r="A9" s="21" t="s">
        <v>164</v>
      </c>
      <c r="C9" s="19" t="s">
        <v>100</v>
      </c>
      <c r="E9" s="19" t="s">
        <v>165</v>
      </c>
      <c r="G9" s="19" t="s">
        <v>102</v>
      </c>
      <c r="I9" s="9">
        <v>4477123269</v>
      </c>
      <c r="J9" s="10"/>
      <c r="K9" s="9">
        <v>-23347870</v>
      </c>
      <c r="L9" s="10"/>
      <c r="M9" s="9">
        <v>4453775399</v>
      </c>
      <c r="N9" s="10"/>
      <c r="O9" s="9">
        <v>4477123269</v>
      </c>
      <c r="P9" s="10"/>
      <c r="Q9" s="9">
        <v>-5642402</v>
      </c>
      <c r="R9" s="10"/>
      <c r="S9" s="9">
        <v>4471480867</v>
      </c>
    </row>
    <row r="10" spans="1:19" ht="36">
      <c r="A10" s="21" t="s">
        <v>166</v>
      </c>
      <c r="C10" s="19" t="s">
        <v>167</v>
      </c>
      <c r="E10" s="19" t="s">
        <v>168</v>
      </c>
      <c r="G10" s="19" t="s">
        <v>97</v>
      </c>
      <c r="I10" s="9">
        <v>1868493132</v>
      </c>
      <c r="J10" s="10"/>
      <c r="K10" s="9">
        <v>-8719084</v>
      </c>
      <c r="L10" s="10"/>
      <c r="M10" s="9">
        <v>1859774048</v>
      </c>
      <c r="N10" s="10"/>
      <c r="O10" s="9">
        <v>9583561548</v>
      </c>
      <c r="P10" s="10"/>
      <c r="Q10" s="9">
        <v>-6103358</v>
      </c>
      <c r="R10" s="10"/>
      <c r="S10" s="9">
        <v>9577458190</v>
      </c>
    </row>
    <row r="11" spans="1:19" ht="36">
      <c r="A11" s="21" t="s">
        <v>169</v>
      </c>
      <c r="C11" s="19" t="s">
        <v>170</v>
      </c>
      <c r="E11" s="19" t="s">
        <v>171</v>
      </c>
      <c r="G11" s="19" t="s">
        <v>75</v>
      </c>
      <c r="I11" s="9">
        <v>679452048</v>
      </c>
      <c r="J11" s="10"/>
      <c r="K11" s="9">
        <v>-2882341</v>
      </c>
      <c r="L11" s="10"/>
      <c r="M11" s="9">
        <v>676569707</v>
      </c>
      <c r="N11" s="10"/>
      <c r="O11" s="9">
        <v>7999999920</v>
      </c>
      <c r="P11" s="10"/>
      <c r="Q11" s="9">
        <v>-2755</v>
      </c>
      <c r="R11" s="10"/>
      <c r="S11" s="9">
        <v>7999997165</v>
      </c>
    </row>
    <row r="12" spans="1:19" ht="36">
      <c r="A12" s="21" t="s">
        <v>172</v>
      </c>
      <c r="C12" s="19" t="s">
        <v>173</v>
      </c>
      <c r="E12" s="19" t="s">
        <v>174</v>
      </c>
      <c r="G12" s="19" t="s">
        <v>78</v>
      </c>
      <c r="I12" s="9">
        <v>963123283</v>
      </c>
      <c r="J12" s="10"/>
      <c r="K12" s="9">
        <v>-4290005</v>
      </c>
      <c r="L12" s="10"/>
      <c r="M12" s="9">
        <v>958833278</v>
      </c>
      <c r="N12" s="10"/>
      <c r="O12" s="9">
        <v>5996219149</v>
      </c>
      <c r="P12" s="10"/>
      <c r="Q12" s="9">
        <v>-3932505</v>
      </c>
      <c r="R12" s="10"/>
      <c r="S12" s="9">
        <v>5992286644</v>
      </c>
    </row>
    <row r="13" spans="1:19" ht="36">
      <c r="A13" s="21" t="s">
        <v>175</v>
      </c>
      <c r="C13" s="19" t="s">
        <v>176</v>
      </c>
      <c r="E13" s="19" t="s">
        <v>177</v>
      </c>
      <c r="G13" s="19" t="s">
        <v>90</v>
      </c>
      <c r="I13" s="9">
        <v>1053</v>
      </c>
      <c r="J13" s="10"/>
      <c r="K13" s="9">
        <v>-3</v>
      </c>
      <c r="L13" s="10"/>
      <c r="M13" s="9">
        <v>1050</v>
      </c>
      <c r="N13" s="10"/>
      <c r="O13" s="9">
        <v>512966</v>
      </c>
      <c r="P13" s="10"/>
      <c r="Q13" s="9">
        <v>0</v>
      </c>
      <c r="R13" s="10"/>
      <c r="S13" s="9">
        <v>512966</v>
      </c>
    </row>
    <row r="14" spans="1:19" ht="36">
      <c r="A14" s="21" t="s">
        <v>178</v>
      </c>
      <c r="C14" s="19" t="s">
        <v>179</v>
      </c>
      <c r="E14" s="19" t="s">
        <v>177</v>
      </c>
      <c r="G14" s="19" t="s">
        <v>51</v>
      </c>
      <c r="I14" s="9">
        <v>1652</v>
      </c>
      <c r="J14" s="10"/>
      <c r="K14" s="9">
        <v>0</v>
      </c>
      <c r="L14" s="10"/>
      <c r="M14" s="9">
        <v>1652</v>
      </c>
      <c r="N14" s="10"/>
      <c r="O14" s="9">
        <v>334878546</v>
      </c>
      <c r="P14" s="10"/>
      <c r="Q14" s="9">
        <v>0</v>
      </c>
      <c r="R14" s="10"/>
      <c r="S14" s="9">
        <v>334878546</v>
      </c>
    </row>
    <row r="15" spans="1:19" ht="36">
      <c r="A15" s="21" t="s">
        <v>180</v>
      </c>
      <c r="C15" s="19" t="s">
        <v>181</v>
      </c>
      <c r="E15" s="19" t="s">
        <v>177</v>
      </c>
      <c r="G15" s="19" t="s">
        <v>72</v>
      </c>
      <c r="I15" s="9">
        <v>8279</v>
      </c>
      <c r="J15" s="10"/>
      <c r="K15" s="9">
        <v>-29945</v>
      </c>
      <c r="L15" s="10"/>
      <c r="M15" s="9">
        <v>-21666</v>
      </c>
      <c r="N15" s="10"/>
      <c r="O15" s="9">
        <v>51126457</v>
      </c>
      <c r="P15" s="10"/>
      <c r="Q15" s="9">
        <v>-9772</v>
      </c>
      <c r="R15" s="10"/>
      <c r="S15" s="9">
        <v>51116685</v>
      </c>
    </row>
    <row r="16" spans="1:19" ht="36">
      <c r="A16" s="21" t="s">
        <v>182</v>
      </c>
      <c r="C16" s="19" t="s">
        <v>183</v>
      </c>
      <c r="E16" s="19" t="s">
        <v>177</v>
      </c>
      <c r="G16" s="19" t="s">
        <v>51</v>
      </c>
      <c r="I16" s="9">
        <v>974148</v>
      </c>
      <c r="J16" s="10"/>
      <c r="K16" s="9">
        <v>0</v>
      </c>
      <c r="L16" s="10"/>
      <c r="M16" s="9">
        <v>974148</v>
      </c>
      <c r="N16" s="10"/>
      <c r="O16" s="9">
        <v>69958661</v>
      </c>
      <c r="P16" s="10"/>
      <c r="Q16" s="9">
        <v>0</v>
      </c>
      <c r="R16" s="10"/>
      <c r="S16" s="9">
        <v>69958661</v>
      </c>
    </row>
    <row r="17" spans="1:19" ht="18">
      <c r="A17" s="21" t="s">
        <v>184</v>
      </c>
      <c r="C17" s="19" t="s">
        <v>176</v>
      </c>
      <c r="E17" s="19" t="s">
        <v>177</v>
      </c>
      <c r="G17" s="19" t="s">
        <v>72</v>
      </c>
      <c r="I17" s="9">
        <v>-8677209</v>
      </c>
      <c r="J17" s="10"/>
      <c r="K17" s="9">
        <v>-72042</v>
      </c>
      <c r="L17" s="10"/>
      <c r="M17" s="9">
        <v>-8749251</v>
      </c>
      <c r="N17" s="10"/>
      <c r="O17" s="9">
        <v>63957296</v>
      </c>
      <c r="P17" s="10"/>
      <c r="Q17" s="9">
        <v>0</v>
      </c>
      <c r="R17" s="10"/>
      <c r="S17" s="9">
        <v>63957296</v>
      </c>
    </row>
    <row r="18" spans="1:19" ht="36">
      <c r="A18" s="21" t="s">
        <v>185</v>
      </c>
      <c r="C18" s="19" t="s">
        <v>176</v>
      </c>
      <c r="E18" s="19" t="s">
        <v>186</v>
      </c>
      <c r="G18" s="19" t="s">
        <v>187</v>
      </c>
      <c r="I18" s="14">
        <v>0</v>
      </c>
      <c r="J18" s="14"/>
      <c r="K18" s="14">
        <v>0</v>
      </c>
      <c r="L18" s="14"/>
      <c r="M18" s="14">
        <v>0</v>
      </c>
      <c r="N18" s="9"/>
      <c r="O18" s="9">
        <v>238931452</v>
      </c>
      <c r="P18" s="10"/>
      <c r="Q18" s="9">
        <v>0</v>
      </c>
      <c r="R18" s="10"/>
      <c r="S18" s="9">
        <v>238931452</v>
      </c>
    </row>
    <row r="19" spans="1:19" ht="36">
      <c r="A19" s="21" t="s">
        <v>188</v>
      </c>
      <c r="C19" s="19" t="s">
        <v>179</v>
      </c>
      <c r="E19" s="19" t="s">
        <v>177</v>
      </c>
      <c r="G19" s="19" t="s">
        <v>51</v>
      </c>
      <c r="I19" s="14">
        <v>0</v>
      </c>
      <c r="J19" s="14"/>
      <c r="K19" s="14">
        <v>0</v>
      </c>
      <c r="L19" s="14"/>
      <c r="M19" s="14">
        <v>0</v>
      </c>
      <c r="N19" s="9"/>
      <c r="O19" s="9">
        <v>10389</v>
      </c>
      <c r="P19" s="10"/>
      <c r="Q19" s="9">
        <v>0</v>
      </c>
      <c r="R19" s="10"/>
      <c r="S19" s="9">
        <v>10389</v>
      </c>
    </row>
    <row r="20" spans="1:19" ht="18">
      <c r="A20" s="21" t="s">
        <v>41</v>
      </c>
      <c r="C20" s="19" t="s">
        <v>163</v>
      </c>
      <c r="E20" s="19" t="s">
        <v>45</v>
      </c>
      <c r="G20" s="19" t="s">
        <v>46</v>
      </c>
      <c r="I20" s="9">
        <v>1295863274</v>
      </c>
      <c r="J20" s="10"/>
      <c r="K20" s="9">
        <v>0</v>
      </c>
      <c r="L20" s="10"/>
      <c r="M20" s="9">
        <v>1295863274</v>
      </c>
      <c r="N20" s="10"/>
      <c r="O20" s="9">
        <v>13951812850</v>
      </c>
      <c r="P20" s="10"/>
      <c r="Q20" s="9">
        <v>0</v>
      </c>
      <c r="R20" s="10"/>
      <c r="S20" s="9">
        <v>13951812850</v>
      </c>
    </row>
    <row r="21" spans="1:19" ht="36">
      <c r="A21" s="21" t="s">
        <v>189</v>
      </c>
      <c r="C21" s="19" t="s">
        <v>177</v>
      </c>
      <c r="E21" s="19" t="s">
        <v>152</v>
      </c>
      <c r="G21" s="19" t="s">
        <v>190</v>
      </c>
      <c r="I21" s="14">
        <v>0</v>
      </c>
      <c r="J21" s="14"/>
      <c r="K21" s="14">
        <v>0</v>
      </c>
      <c r="L21" s="14"/>
      <c r="M21" s="14">
        <v>0</v>
      </c>
      <c r="N21" s="9"/>
      <c r="O21" s="9">
        <v>253033100</v>
      </c>
      <c r="P21" s="10"/>
      <c r="Q21" s="9">
        <v>0</v>
      </c>
      <c r="R21" s="10"/>
      <c r="S21" s="9">
        <v>253033100</v>
      </c>
    </row>
    <row r="22" spans="1:19" ht="18">
      <c r="A22" s="4" t="s">
        <v>29</v>
      </c>
      <c r="I22" s="11">
        <f>SUM(I9:$I$21)</f>
        <v>9276362929</v>
      </c>
      <c r="J22" s="10"/>
      <c r="K22" s="11">
        <f>SUM(K9:$K$21)</f>
        <v>-39341290</v>
      </c>
      <c r="L22" s="10"/>
      <c r="M22" s="11">
        <f>SUM(M9:$M$21)</f>
        <v>9237021639</v>
      </c>
      <c r="N22" s="10"/>
      <c r="O22" s="11">
        <f>SUM(O9:$O$21)</f>
        <v>43021125603</v>
      </c>
      <c r="P22" s="10"/>
      <c r="Q22" s="11">
        <f>SUM(Q9:$Q$21)</f>
        <v>-15690792</v>
      </c>
      <c r="R22" s="10"/>
      <c r="S22" s="11">
        <f>SUM(S9:$S$21)</f>
        <v>43005434811</v>
      </c>
    </row>
    <row r="23" spans="1:19" ht="18">
      <c r="I23" s="6"/>
      <c r="K23" s="6"/>
      <c r="M23" s="6"/>
      <c r="O23" s="6"/>
      <c r="Q23" s="6"/>
      <c r="S23" s="6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1"/>
  <sheetViews>
    <sheetView rightToLeft="1" view="pageBreakPreview" zoomScale="60" zoomScaleNormal="100" workbookViewId="0">
      <selection activeCell="E16" sqref="E16"/>
    </sheetView>
  </sheetViews>
  <sheetFormatPr defaultRowHeight="17.25"/>
  <cols>
    <col min="1" max="1" width="21.28515625" style="16" customWidth="1"/>
    <col min="2" max="2" width="1.42578125" style="16" customWidth="1"/>
    <col min="3" max="3" width="12.7109375" style="16" customWidth="1"/>
    <col min="4" max="4" width="1.42578125" style="16" customWidth="1"/>
    <col min="5" max="5" width="17" style="16" customWidth="1"/>
    <col min="6" max="6" width="1.42578125" style="16" customWidth="1"/>
    <col min="7" max="7" width="17" style="16" customWidth="1"/>
    <col min="8" max="8" width="1.42578125" style="16" customWidth="1"/>
    <col min="9" max="9" width="17" style="16" customWidth="1"/>
    <col min="10" max="10" width="1.42578125" style="16" customWidth="1"/>
    <col min="11" max="11" width="12.7109375" style="16" customWidth="1"/>
    <col min="12" max="12" width="1.42578125" style="16" customWidth="1"/>
    <col min="13" max="13" width="17" style="16" customWidth="1"/>
    <col min="14" max="14" width="1.42578125" style="16" customWidth="1"/>
    <col min="15" max="15" width="17" style="16" customWidth="1"/>
    <col min="16" max="16" width="1.42578125" style="16" customWidth="1"/>
    <col min="17" max="17" width="17" style="16" customWidth="1"/>
    <col min="18" max="16384" width="9.140625" style="16"/>
  </cols>
  <sheetData>
    <row r="1" spans="1:17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>
      <c r="A5" s="29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>
      <c r="C7" s="23" t="s">
        <v>119</v>
      </c>
      <c r="D7" s="24"/>
      <c r="E7" s="24"/>
      <c r="F7" s="24"/>
      <c r="G7" s="24"/>
      <c r="H7" s="24"/>
      <c r="I7" s="24"/>
      <c r="K7" s="23" t="s">
        <v>7</v>
      </c>
      <c r="L7" s="24"/>
      <c r="M7" s="24"/>
      <c r="N7" s="24"/>
      <c r="O7" s="24"/>
      <c r="P7" s="24"/>
      <c r="Q7" s="24"/>
    </row>
    <row r="8" spans="1:17" ht="37.5">
      <c r="A8" s="8" t="s">
        <v>105</v>
      </c>
      <c r="C8" s="7" t="s">
        <v>9</v>
      </c>
      <c r="E8" s="7" t="s">
        <v>11</v>
      </c>
      <c r="G8" s="7" t="s">
        <v>192</v>
      </c>
      <c r="I8" s="7" t="s">
        <v>193</v>
      </c>
      <c r="K8" s="7" t="s">
        <v>9</v>
      </c>
      <c r="M8" s="7" t="s">
        <v>11</v>
      </c>
      <c r="O8" s="7" t="s">
        <v>192</v>
      </c>
      <c r="Q8" s="7" t="s">
        <v>193</v>
      </c>
    </row>
    <row r="9" spans="1:17" ht="36">
      <c r="A9" s="21" t="s">
        <v>195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9"/>
      <c r="K9" s="9">
        <v>44598</v>
      </c>
      <c r="L9" s="10"/>
      <c r="M9" s="9">
        <v>44598000000</v>
      </c>
      <c r="N9" s="10"/>
      <c r="O9" s="9">
        <v>40688789398</v>
      </c>
      <c r="P9" s="10"/>
      <c r="Q9" s="9">
        <v>3909210602</v>
      </c>
    </row>
    <row r="10" spans="1:17" ht="36">
      <c r="A10" s="21" t="s">
        <v>196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9"/>
      <c r="K10" s="9">
        <v>3029</v>
      </c>
      <c r="L10" s="10"/>
      <c r="M10" s="9">
        <v>2596899757</v>
      </c>
      <c r="N10" s="10"/>
      <c r="O10" s="9">
        <v>2545914421</v>
      </c>
      <c r="P10" s="10"/>
      <c r="Q10" s="9">
        <v>50985336</v>
      </c>
    </row>
    <row r="11" spans="1:17" ht="36">
      <c r="A11" s="21" t="s">
        <v>197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9"/>
      <c r="K11" s="9">
        <v>13853</v>
      </c>
      <c r="L11" s="10"/>
      <c r="M11" s="9">
        <v>11759901316</v>
      </c>
      <c r="N11" s="10"/>
      <c r="O11" s="9">
        <v>11522416937</v>
      </c>
      <c r="P11" s="10"/>
      <c r="Q11" s="9">
        <v>237484379</v>
      </c>
    </row>
    <row r="12" spans="1:17" ht="36">
      <c r="A12" s="21" t="s">
        <v>198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v>0</v>
      </c>
      <c r="J12" s="19"/>
      <c r="K12" s="9">
        <v>48433</v>
      </c>
      <c r="L12" s="10"/>
      <c r="M12" s="9">
        <v>40332534112</v>
      </c>
      <c r="N12" s="10"/>
      <c r="O12" s="9">
        <v>39537602552</v>
      </c>
      <c r="P12" s="10"/>
      <c r="Q12" s="9">
        <v>794931560</v>
      </c>
    </row>
    <row r="13" spans="1:17" ht="36">
      <c r="A13" s="21" t="s">
        <v>199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9"/>
      <c r="K13" s="9">
        <v>57530</v>
      </c>
      <c r="L13" s="10"/>
      <c r="M13" s="9">
        <v>57530000000</v>
      </c>
      <c r="N13" s="10"/>
      <c r="O13" s="9">
        <v>51619505011</v>
      </c>
      <c r="P13" s="10"/>
      <c r="Q13" s="9">
        <v>5910494989</v>
      </c>
    </row>
    <row r="14" spans="1:17" ht="36">
      <c r="A14" s="21" t="s">
        <v>200</v>
      </c>
      <c r="C14" s="14">
        <v>0</v>
      </c>
      <c r="D14" s="14"/>
      <c r="E14" s="14">
        <v>0</v>
      </c>
      <c r="F14" s="14"/>
      <c r="G14" s="14">
        <v>0</v>
      </c>
      <c r="H14" s="14"/>
      <c r="I14" s="14">
        <v>0</v>
      </c>
      <c r="J14" s="19"/>
      <c r="K14" s="9">
        <v>20000</v>
      </c>
      <c r="L14" s="10"/>
      <c r="M14" s="9">
        <v>13151615838</v>
      </c>
      <c r="N14" s="10"/>
      <c r="O14" s="9">
        <v>12754723193</v>
      </c>
      <c r="P14" s="10"/>
      <c r="Q14" s="9">
        <v>396892645</v>
      </c>
    </row>
    <row r="15" spans="1:17" ht="36">
      <c r="A15" s="21" t="s">
        <v>201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9"/>
      <c r="K15" s="9">
        <v>22266</v>
      </c>
      <c r="L15" s="10"/>
      <c r="M15" s="9">
        <v>22266000000</v>
      </c>
      <c r="N15" s="10"/>
      <c r="O15" s="9">
        <v>21205500510</v>
      </c>
      <c r="P15" s="10"/>
      <c r="Q15" s="9">
        <v>1060499490</v>
      </c>
    </row>
    <row r="16" spans="1:17" ht="36">
      <c r="A16" s="21" t="s">
        <v>202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19"/>
      <c r="K16" s="9">
        <v>23624</v>
      </c>
      <c r="L16" s="10"/>
      <c r="M16" s="9">
        <v>23624000000</v>
      </c>
      <c r="N16" s="10"/>
      <c r="O16" s="9">
        <v>22222493723</v>
      </c>
      <c r="P16" s="10"/>
      <c r="Q16" s="9">
        <v>1401506277</v>
      </c>
    </row>
    <row r="17" spans="1:17" ht="36">
      <c r="A17" s="21" t="s">
        <v>203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19"/>
      <c r="K17" s="9">
        <v>22000</v>
      </c>
      <c r="L17" s="10"/>
      <c r="M17" s="9">
        <v>16886338797</v>
      </c>
      <c r="N17" s="10"/>
      <c r="O17" s="9">
        <v>16486293560</v>
      </c>
      <c r="P17" s="10"/>
      <c r="Q17" s="9">
        <v>400045237</v>
      </c>
    </row>
    <row r="18" spans="1:17" ht="36">
      <c r="A18" s="21" t="s">
        <v>204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19"/>
      <c r="K18" s="9">
        <v>37274</v>
      </c>
      <c r="L18" s="10"/>
      <c r="M18" s="9">
        <v>37274000000</v>
      </c>
      <c r="N18" s="10"/>
      <c r="O18" s="9">
        <v>36829204900</v>
      </c>
      <c r="P18" s="10"/>
      <c r="Q18" s="9">
        <v>444795100</v>
      </c>
    </row>
    <row r="19" spans="1:17" ht="36">
      <c r="A19" s="21" t="s">
        <v>205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19"/>
      <c r="K19" s="9">
        <v>11417</v>
      </c>
      <c r="L19" s="10"/>
      <c r="M19" s="9">
        <v>11417000000</v>
      </c>
      <c r="N19" s="10"/>
      <c r="O19" s="9">
        <v>10931554015</v>
      </c>
      <c r="P19" s="10"/>
      <c r="Q19" s="9">
        <v>485445985</v>
      </c>
    </row>
    <row r="20" spans="1:17" ht="36">
      <c r="A20" s="21" t="s">
        <v>206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9"/>
      <c r="K20" s="9">
        <v>34894</v>
      </c>
      <c r="L20" s="10"/>
      <c r="M20" s="9">
        <v>34894000000</v>
      </c>
      <c r="N20" s="10"/>
      <c r="O20" s="9">
        <v>32888890760</v>
      </c>
      <c r="P20" s="10"/>
      <c r="Q20" s="9">
        <v>2005109240</v>
      </c>
    </row>
    <row r="21" spans="1:17" ht="36">
      <c r="A21" s="21" t="s">
        <v>207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9"/>
      <c r="K21" s="9">
        <v>9862</v>
      </c>
      <c r="L21" s="10"/>
      <c r="M21" s="9">
        <v>9862000000</v>
      </c>
      <c r="N21" s="10"/>
      <c r="O21" s="9">
        <v>9107089481</v>
      </c>
      <c r="P21" s="10"/>
      <c r="Q21" s="9">
        <v>754910519</v>
      </c>
    </row>
    <row r="22" spans="1:17" ht="36">
      <c r="A22" s="21" t="s">
        <v>189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9"/>
      <c r="K22" s="9">
        <v>2400</v>
      </c>
      <c r="L22" s="10"/>
      <c r="M22" s="9">
        <v>2400000000</v>
      </c>
      <c r="N22" s="10"/>
      <c r="O22" s="9">
        <v>2291589374</v>
      </c>
      <c r="P22" s="10"/>
      <c r="Q22" s="9">
        <v>108410626</v>
      </c>
    </row>
    <row r="23" spans="1:17" ht="21.75" customHeight="1">
      <c r="A23" s="21" t="s">
        <v>194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9"/>
      <c r="K23" s="9">
        <v>5335</v>
      </c>
      <c r="L23" s="10"/>
      <c r="M23" s="9">
        <v>168219308</v>
      </c>
      <c r="N23" s="10"/>
      <c r="O23" s="9">
        <v>121811976</v>
      </c>
      <c r="P23" s="10"/>
      <c r="Q23" s="9">
        <v>46407332</v>
      </c>
    </row>
    <row r="24" spans="1:17" ht="21.75" customHeight="1">
      <c r="A24" s="21" t="s">
        <v>17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9"/>
      <c r="K24" s="9">
        <v>1500000</v>
      </c>
      <c r="L24" s="10"/>
      <c r="M24" s="9">
        <v>34414011548</v>
      </c>
      <c r="N24" s="10"/>
      <c r="O24" s="9">
        <v>29821251547</v>
      </c>
      <c r="P24" s="10"/>
      <c r="Q24" s="9">
        <v>4592760001</v>
      </c>
    </row>
    <row r="25" spans="1:17" ht="21.75" customHeight="1">
      <c r="A25" s="21" t="s">
        <v>18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9"/>
      <c r="K25" s="9">
        <v>50000</v>
      </c>
      <c r="L25" s="10"/>
      <c r="M25" s="9">
        <v>7099159979</v>
      </c>
      <c r="N25" s="10"/>
      <c r="O25" s="9">
        <v>8493265455</v>
      </c>
      <c r="P25" s="10"/>
      <c r="Q25" s="9">
        <v>-1394105476</v>
      </c>
    </row>
    <row r="26" spans="1:17" ht="18">
      <c r="A26" s="21" t="s">
        <v>19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9"/>
      <c r="K26" s="9">
        <v>3685459</v>
      </c>
      <c r="L26" s="10"/>
      <c r="M26" s="9">
        <v>14511698544</v>
      </c>
      <c r="N26" s="10"/>
      <c r="O26" s="9">
        <v>17553038250</v>
      </c>
      <c r="P26" s="10"/>
      <c r="Q26" s="9">
        <v>-3041339706</v>
      </c>
    </row>
    <row r="27" spans="1:17" ht="18">
      <c r="A27" s="21" t="s">
        <v>208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9"/>
      <c r="K27" s="9">
        <v>5000000</v>
      </c>
      <c r="L27" s="10"/>
      <c r="M27" s="9">
        <v>19916226445</v>
      </c>
      <c r="N27" s="10"/>
      <c r="O27" s="9">
        <v>19161570211</v>
      </c>
      <c r="P27" s="10"/>
      <c r="Q27" s="9">
        <v>754656234</v>
      </c>
    </row>
    <row r="28" spans="1:17" ht="18">
      <c r="A28" s="21" t="s">
        <v>128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9"/>
      <c r="K28" s="9">
        <v>1486153</v>
      </c>
      <c r="L28" s="10"/>
      <c r="M28" s="9">
        <v>10774781883</v>
      </c>
      <c r="N28" s="10"/>
      <c r="O28" s="9">
        <v>9701272430</v>
      </c>
      <c r="P28" s="10"/>
      <c r="Q28" s="9">
        <v>1073509453</v>
      </c>
    </row>
    <row r="29" spans="1:17" ht="18">
      <c r="A29" s="21" t="s">
        <v>130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9"/>
      <c r="K29" s="9">
        <v>1078621</v>
      </c>
      <c r="L29" s="10"/>
      <c r="M29" s="9">
        <v>5733569854</v>
      </c>
      <c r="N29" s="10"/>
      <c r="O29" s="9">
        <v>5687677640</v>
      </c>
      <c r="P29" s="10"/>
      <c r="Q29" s="9">
        <v>45892214</v>
      </c>
    </row>
    <row r="30" spans="1:17" ht="18">
      <c r="A30" s="21" t="s">
        <v>209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9"/>
      <c r="K30" s="9">
        <v>900000</v>
      </c>
      <c r="L30" s="10"/>
      <c r="M30" s="9">
        <v>11540920537</v>
      </c>
      <c r="N30" s="10"/>
      <c r="O30" s="9">
        <v>10438168278</v>
      </c>
      <c r="P30" s="10"/>
      <c r="Q30" s="9">
        <v>1102752259</v>
      </c>
    </row>
    <row r="31" spans="1:17" ht="18">
      <c r="A31" s="21" t="s">
        <v>132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9"/>
      <c r="K31" s="9">
        <v>25453</v>
      </c>
      <c r="L31" s="10"/>
      <c r="M31" s="9">
        <v>130404216</v>
      </c>
      <c r="N31" s="10"/>
      <c r="O31" s="9">
        <v>24672454</v>
      </c>
      <c r="P31" s="10"/>
      <c r="Q31" s="9">
        <v>105731762</v>
      </c>
    </row>
    <row r="32" spans="1:17" ht="18">
      <c r="A32" s="21" t="s">
        <v>210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9"/>
      <c r="K32" s="9">
        <v>25453</v>
      </c>
      <c r="L32" s="10"/>
      <c r="M32" s="9">
        <v>25453000</v>
      </c>
      <c r="N32" s="10"/>
      <c r="O32" s="9">
        <v>25476109</v>
      </c>
      <c r="P32" s="10"/>
      <c r="Q32" s="9">
        <v>-23109</v>
      </c>
    </row>
    <row r="33" spans="1:17" ht="18">
      <c r="A33" s="21" t="s">
        <v>134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9"/>
      <c r="K33" s="9">
        <v>700000</v>
      </c>
      <c r="L33" s="10"/>
      <c r="M33" s="9">
        <v>3006030408</v>
      </c>
      <c r="N33" s="10"/>
      <c r="O33" s="9">
        <v>3547954849</v>
      </c>
      <c r="P33" s="10"/>
      <c r="Q33" s="9">
        <v>-541924441</v>
      </c>
    </row>
    <row r="34" spans="1:17" ht="18">
      <c r="A34" s="21" t="s">
        <v>211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9"/>
      <c r="K34" s="9">
        <v>62000000</v>
      </c>
      <c r="L34" s="10"/>
      <c r="M34" s="9">
        <v>62000000000</v>
      </c>
      <c r="N34" s="10"/>
      <c r="O34" s="9">
        <v>38868296000</v>
      </c>
      <c r="P34" s="10"/>
      <c r="Q34" s="9">
        <v>23131704000</v>
      </c>
    </row>
    <row r="35" spans="1:17" ht="36">
      <c r="A35" s="21" t="s">
        <v>136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9"/>
      <c r="K35" s="9">
        <v>650804</v>
      </c>
      <c r="L35" s="10"/>
      <c r="M35" s="9">
        <v>11059845637</v>
      </c>
      <c r="N35" s="10"/>
      <c r="O35" s="9">
        <v>4903943824</v>
      </c>
      <c r="P35" s="10"/>
      <c r="Q35" s="9">
        <v>6155901813</v>
      </c>
    </row>
    <row r="36" spans="1:17" ht="36">
      <c r="A36" s="21" t="s">
        <v>212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9"/>
      <c r="K36" s="9">
        <v>2850000</v>
      </c>
      <c r="L36" s="10"/>
      <c r="M36" s="9">
        <v>23584512065</v>
      </c>
      <c r="N36" s="10"/>
      <c r="O36" s="9">
        <v>21330205661</v>
      </c>
      <c r="P36" s="10"/>
      <c r="Q36" s="9">
        <v>2254306404</v>
      </c>
    </row>
    <row r="37" spans="1:17" ht="18">
      <c r="A37" s="21" t="s">
        <v>213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9"/>
      <c r="K37" s="9">
        <v>150000</v>
      </c>
      <c r="L37" s="10"/>
      <c r="M37" s="9">
        <v>16608161730</v>
      </c>
      <c r="N37" s="10"/>
      <c r="O37" s="9">
        <v>13763023894</v>
      </c>
      <c r="P37" s="10"/>
      <c r="Q37" s="9">
        <v>2845137836</v>
      </c>
    </row>
    <row r="38" spans="1:17" ht="18">
      <c r="A38" s="21" t="s">
        <v>138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9"/>
      <c r="K38" s="9">
        <v>200000</v>
      </c>
      <c r="L38" s="10"/>
      <c r="M38" s="9">
        <v>7622280405</v>
      </c>
      <c r="N38" s="10"/>
      <c r="O38" s="9">
        <v>6756760227</v>
      </c>
      <c r="P38" s="10"/>
      <c r="Q38" s="9">
        <v>865520178</v>
      </c>
    </row>
    <row r="39" spans="1:17" ht="18">
      <c r="A39" s="21" t="s">
        <v>214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9"/>
      <c r="K39" s="9">
        <v>1500000</v>
      </c>
      <c r="L39" s="10"/>
      <c r="M39" s="9">
        <v>14716910482</v>
      </c>
      <c r="N39" s="10"/>
      <c r="O39" s="9">
        <v>15151039099</v>
      </c>
      <c r="P39" s="10"/>
      <c r="Q39" s="9">
        <v>-434128617</v>
      </c>
    </row>
    <row r="40" spans="1:17" ht="18">
      <c r="A40" s="21" t="s">
        <v>215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9"/>
      <c r="K40" s="9">
        <v>4789534</v>
      </c>
      <c r="L40" s="10"/>
      <c r="M40" s="9">
        <v>18391060655</v>
      </c>
      <c r="N40" s="10"/>
      <c r="O40" s="9">
        <v>15838594177</v>
      </c>
      <c r="P40" s="10"/>
      <c r="Q40" s="9">
        <v>2552466478</v>
      </c>
    </row>
    <row r="41" spans="1:17" ht="18">
      <c r="A41" s="21" t="s">
        <v>216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9"/>
      <c r="K41" s="9">
        <v>2800000</v>
      </c>
      <c r="L41" s="10"/>
      <c r="M41" s="9">
        <v>27110806694</v>
      </c>
      <c r="N41" s="10"/>
      <c r="O41" s="9">
        <v>20158232361</v>
      </c>
      <c r="P41" s="10"/>
      <c r="Q41" s="9">
        <v>6952574333</v>
      </c>
    </row>
    <row r="42" spans="1:17" ht="36">
      <c r="A42" s="21" t="s">
        <v>217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9"/>
      <c r="K42" s="9">
        <v>908</v>
      </c>
      <c r="L42" s="10"/>
      <c r="M42" s="9">
        <v>9190255</v>
      </c>
      <c r="N42" s="10"/>
      <c r="O42" s="9">
        <v>4510022</v>
      </c>
      <c r="P42" s="10"/>
      <c r="Q42" s="9">
        <v>4680233</v>
      </c>
    </row>
    <row r="43" spans="1:17" ht="18">
      <c r="A43" s="21" t="s">
        <v>22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9"/>
      <c r="K43" s="9">
        <v>1500000</v>
      </c>
      <c r="L43" s="10"/>
      <c r="M43" s="9">
        <v>21640282096</v>
      </c>
      <c r="N43" s="10"/>
      <c r="O43" s="9">
        <v>19958659764</v>
      </c>
      <c r="P43" s="10"/>
      <c r="Q43" s="9">
        <v>1681622332</v>
      </c>
    </row>
    <row r="44" spans="1:17" ht="18">
      <c r="A44" s="21" t="s">
        <v>218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9"/>
      <c r="K44" s="9">
        <v>2987862</v>
      </c>
      <c r="L44" s="10"/>
      <c r="M44" s="9">
        <v>26005778176</v>
      </c>
      <c r="N44" s="10"/>
      <c r="O44" s="9">
        <v>32337870151</v>
      </c>
      <c r="P44" s="10"/>
      <c r="Q44" s="9">
        <v>-6332091975</v>
      </c>
    </row>
    <row r="45" spans="1:17" ht="18">
      <c r="A45" s="21" t="s">
        <v>219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9"/>
      <c r="K45" s="9">
        <v>1210</v>
      </c>
      <c r="L45" s="10"/>
      <c r="M45" s="9">
        <v>694021</v>
      </c>
      <c r="N45" s="10"/>
      <c r="O45" s="9">
        <v>-175350</v>
      </c>
      <c r="P45" s="10"/>
      <c r="Q45" s="9">
        <v>869371</v>
      </c>
    </row>
    <row r="46" spans="1:17" ht="18">
      <c r="A46" s="21" t="s">
        <v>23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9"/>
      <c r="K46" s="9">
        <v>550000</v>
      </c>
      <c r="L46" s="10"/>
      <c r="M46" s="9">
        <v>4200656504</v>
      </c>
      <c r="N46" s="10"/>
      <c r="O46" s="9">
        <v>4933931150</v>
      </c>
      <c r="P46" s="10"/>
      <c r="Q46" s="9">
        <v>-733274646</v>
      </c>
    </row>
    <row r="47" spans="1:17" ht="18">
      <c r="A47" s="21" t="s">
        <v>141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9"/>
      <c r="K47" s="9">
        <v>1390582</v>
      </c>
      <c r="L47" s="10"/>
      <c r="M47" s="9">
        <v>32898931363</v>
      </c>
      <c r="N47" s="10"/>
      <c r="O47" s="9">
        <v>32261295168</v>
      </c>
      <c r="P47" s="10"/>
      <c r="Q47" s="9">
        <v>637636195</v>
      </c>
    </row>
    <row r="48" spans="1:17" ht="18">
      <c r="A48" s="21" t="s">
        <v>220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9"/>
      <c r="K48" s="9">
        <v>300000</v>
      </c>
      <c r="L48" s="10"/>
      <c r="M48" s="9">
        <v>3366538564</v>
      </c>
      <c r="N48" s="10"/>
      <c r="O48" s="9">
        <v>3246878238</v>
      </c>
      <c r="P48" s="10"/>
      <c r="Q48" s="9">
        <v>119660326</v>
      </c>
    </row>
    <row r="49" spans="1:17" ht="18">
      <c r="A49" s="21" t="s">
        <v>221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9"/>
      <c r="K49" s="9">
        <v>300000</v>
      </c>
      <c r="L49" s="10"/>
      <c r="M49" s="9">
        <v>8105033566</v>
      </c>
      <c r="N49" s="10"/>
      <c r="O49" s="9">
        <v>8190114560</v>
      </c>
      <c r="P49" s="10"/>
      <c r="Q49" s="9">
        <v>-85080994</v>
      </c>
    </row>
    <row r="50" spans="1:17" ht="18">
      <c r="A50" s="21" t="s">
        <v>222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9"/>
      <c r="K50" s="9">
        <v>200000</v>
      </c>
      <c r="L50" s="10"/>
      <c r="M50" s="9">
        <v>3942088819</v>
      </c>
      <c r="N50" s="10"/>
      <c r="O50" s="9">
        <v>4193164309</v>
      </c>
      <c r="P50" s="10"/>
      <c r="Q50" s="9">
        <v>-251075490</v>
      </c>
    </row>
    <row r="51" spans="1:17" ht="18">
      <c r="A51" s="21" t="s">
        <v>143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9"/>
      <c r="K51" s="9">
        <v>4133</v>
      </c>
      <c r="L51" s="10"/>
      <c r="M51" s="9">
        <v>258829753</v>
      </c>
      <c r="N51" s="10"/>
      <c r="O51" s="9">
        <v>84727335</v>
      </c>
      <c r="P51" s="10"/>
      <c r="Q51" s="9">
        <v>174102418</v>
      </c>
    </row>
    <row r="52" spans="1:17" ht="18">
      <c r="A52" s="21" t="s">
        <v>223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9"/>
      <c r="K52" s="9">
        <v>408266</v>
      </c>
      <c r="L52" s="10"/>
      <c r="M52" s="9">
        <v>10339652960</v>
      </c>
      <c r="N52" s="10"/>
      <c r="O52" s="9">
        <v>10923707920</v>
      </c>
      <c r="P52" s="10"/>
      <c r="Q52" s="9">
        <v>-584054960</v>
      </c>
    </row>
    <row r="53" spans="1:17" ht="18">
      <c r="A53" s="21" t="s">
        <v>224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9"/>
      <c r="K53" s="9">
        <v>10978</v>
      </c>
      <c r="L53" s="10"/>
      <c r="M53" s="9">
        <v>827137578</v>
      </c>
      <c r="N53" s="10"/>
      <c r="O53" s="9">
        <v>777787967</v>
      </c>
      <c r="P53" s="10"/>
      <c r="Q53" s="9">
        <v>49349611</v>
      </c>
    </row>
    <row r="54" spans="1:17" ht="18">
      <c r="A54" s="21" t="s">
        <v>225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9"/>
      <c r="K54" s="9">
        <v>1357472</v>
      </c>
      <c r="L54" s="10"/>
      <c r="M54" s="9">
        <v>43758050347</v>
      </c>
      <c r="N54" s="10"/>
      <c r="O54" s="9">
        <v>37933945048</v>
      </c>
      <c r="P54" s="10"/>
      <c r="Q54" s="9">
        <v>5824105299</v>
      </c>
    </row>
    <row r="55" spans="1:17" ht="18">
      <c r="A55" s="21" t="s">
        <v>145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9"/>
      <c r="K55" s="9">
        <v>1510000</v>
      </c>
      <c r="L55" s="10"/>
      <c r="M55" s="9">
        <v>20849105326</v>
      </c>
      <c r="N55" s="10"/>
      <c r="O55" s="9">
        <v>17085245326</v>
      </c>
      <c r="P55" s="10"/>
      <c r="Q55" s="9">
        <v>3763860000</v>
      </c>
    </row>
    <row r="56" spans="1:17" ht="18">
      <c r="A56" s="21" t="s">
        <v>147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9"/>
      <c r="K56" s="9">
        <v>812425</v>
      </c>
      <c r="L56" s="10"/>
      <c r="M56" s="9">
        <v>15255651109</v>
      </c>
      <c r="N56" s="10"/>
      <c r="O56" s="9">
        <v>12232525426</v>
      </c>
      <c r="P56" s="10"/>
      <c r="Q56" s="9">
        <v>3023125683</v>
      </c>
    </row>
    <row r="57" spans="1:17" ht="18">
      <c r="A57" s="21" t="s">
        <v>24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9"/>
      <c r="K57" s="9">
        <v>6489569</v>
      </c>
      <c r="L57" s="10"/>
      <c r="M57" s="9">
        <v>71642112717</v>
      </c>
      <c r="N57" s="10"/>
      <c r="O57" s="9">
        <v>67241708653</v>
      </c>
      <c r="P57" s="10"/>
      <c r="Q57" s="9">
        <v>4400404064</v>
      </c>
    </row>
    <row r="58" spans="1:17" ht="18">
      <c r="A58" s="21" t="s">
        <v>226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9"/>
      <c r="K58" s="9">
        <v>160</v>
      </c>
      <c r="L58" s="10"/>
      <c r="M58" s="9">
        <v>9237512</v>
      </c>
      <c r="N58" s="10"/>
      <c r="O58" s="9">
        <v>10383987</v>
      </c>
      <c r="P58" s="10"/>
      <c r="Q58" s="9">
        <v>-1146475</v>
      </c>
    </row>
    <row r="59" spans="1:17" ht="36">
      <c r="A59" s="21" t="s">
        <v>151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9"/>
      <c r="K59" s="9">
        <v>501380</v>
      </c>
      <c r="L59" s="10"/>
      <c r="M59" s="9">
        <v>10939688740</v>
      </c>
      <c r="N59" s="10"/>
      <c r="O59" s="9">
        <v>11770805573</v>
      </c>
      <c r="P59" s="10"/>
      <c r="Q59" s="9">
        <v>-831116833</v>
      </c>
    </row>
    <row r="60" spans="1:17" ht="18">
      <c r="A60" s="21" t="s">
        <v>26</v>
      </c>
      <c r="C60" s="2">
        <v>2000000</v>
      </c>
      <c r="E60" s="2">
        <v>13067781600</v>
      </c>
      <c r="G60" s="2">
        <v>12496514099</v>
      </c>
      <c r="I60" s="2">
        <v>571267501</v>
      </c>
      <c r="K60" s="9">
        <v>4000000</v>
      </c>
      <c r="L60" s="10"/>
      <c r="M60" s="9">
        <v>28414020205</v>
      </c>
      <c r="N60" s="10"/>
      <c r="O60" s="9">
        <v>24979390145</v>
      </c>
      <c r="P60" s="10"/>
      <c r="Q60" s="9">
        <v>3434630060</v>
      </c>
    </row>
    <row r="61" spans="1:17" ht="18">
      <c r="A61" s="21" t="s">
        <v>154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9"/>
      <c r="K61" s="9">
        <v>722222</v>
      </c>
      <c r="L61" s="10"/>
      <c r="M61" s="9">
        <v>12180006273</v>
      </c>
      <c r="N61" s="10"/>
      <c r="O61" s="9">
        <v>12706156351</v>
      </c>
      <c r="P61" s="10"/>
      <c r="Q61" s="9">
        <v>-526150078</v>
      </c>
    </row>
    <row r="62" spans="1:17" ht="18">
      <c r="A62" s="21" t="s">
        <v>27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J62" s="19"/>
      <c r="K62" s="9">
        <v>89959</v>
      </c>
      <c r="L62" s="10"/>
      <c r="M62" s="9">
        <v>518657719</v>
      </c>
      <c r="N62" s="10"/>
      <c r="O62" s="9">
        <v>667383669</v>
      </c>
      <c r="P62" s="10"/>
      <c r="Q62" s="9">
        <v>-148725950</v>
      </c>
    </row>
    <row r="63" spans="1:17" ht="18">
      <c r="A63" s="21" t="s">
        <v>28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9"/>
      <c r="K63" s="9">
        <v>100000</v>
      </c>
      <c r="L63" s="10"/>
      <c r="M63" s="9">
        <v>1590480000</v>
      </c>
      <c r="N63" s="10"/>
      <c r="O63" s="9">
        <v>-323374644</v>
      </c>
      <c r="P63" s="10"/>
      <c r="Q63" s="9">
        <v>1913854644</v>
      </c>
    </row>
    <row r="64" spans="1:17" ht="18">
      <c r="A64" s="21" t="s">
        <v>227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9"/>
      <c r="K64" s="9">
        <v>1000000</v>
      </c>
      <c r="L64" s="10"/>
      <c r="M64" s="9">
        <v>30847519295</v>
      </c>
      <c r="N64" s="10"/>
      <c r="O64" s="9">
        <v>25272979285</v>
      </c>
      <c r="P64" s="10"/>
      <c r="Q64" s="9">
        <v>5574540010</v>
      </c>
    </row>
    <row r="65" spans="1:17" ht="18">
      <c r="A65" s="21" t="s">
        <v>228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9"/>
      <c r="K65" s="9">
        <v>700000</v>
      </c>
      <c r="L65" s="10"/>
      <c r="M65" s="9">
        <v>63607466071</v>
      </c>
      <c r="N65" s="10"/>
      <c r="O65" s="9">
        <v>65915587876</v>
      </c>
      <c r="P65" s="10"/>
      <c r="Q65" s="9">
        <v>-2308121805</v>
      </c>
    </row>
    <row r="66" spans="1:17" ht="18">
      <c r="A66" s="21" t="s">
        <v>156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9"/>
      <c r="K66" s="9">
        <v>1439227</v>
      </c>
      <c r="L66" s="10"/>
      <c r="M66" s="9">
        <v>40217640592</v>
      </c>
      <c r="N66" s="10"/>
      <c r="O66" s="9">
        <v>39285443504</v>
      </c>
      <c r="P66" s="10"/>
      <c r="Q66" s="9">
        <v>932197088</v>
      </c>
    </row>
    <row r="67" spans="1:17" ht="18">
      <c r="A67" s="21" t="s">
        <v>157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9"/>
      <c r="K67" s="9">
        <v>625000</v>
      </c>
      <c r="L67" s="10"/>
      <c r="M67" s="9">
        <v>54495641371</v>
      </c>
      <c r="N67" s="10"/>
      <c r="O67" s="9">
        <v>39787903457</v>
      </c>
      <c r="P67" s="10"/>
      <c r="Q67" s="9">
        <v>14707737914</v>
      </c>
    </row>
    <row r="68" spans="1:17" ht="18">
      <c r="A68" s="4" t="s">
        <v>29</v>
      </c>
      <c r="C68" s="4">
        <f>SUM(C9:$C$67)</f>
        <v>2000000</v>
      </c>
      <c r="E68" s="4">
        <f>SUM(E9:$E$67)</f>
        <v>13067781600</v>
      </c>
      <c r="G68" s="4">
        <f>SUM(G9:$G$67)</f>
        <v>12496514099</v>
      </c>
      <c r="I68" s="4">
        <f>SUM(I9:$I$67)</f>
        <v>571267501</v>
      </c>
      <c r="K68" s="11">
        <f>SUM(K9:$K$67)</f>
        <v>116749345</v>
      </c>
      <c r="L68" s="10"/>
      <c r="M68" s="11">
        <f>SUM(M9:$M$67)</f>
        <v>1122926434142</v>
      </c>
      <c r="N68" s="10"/>
      <c r="O68" s="11">
        <f>SUM(O9:$O$67)</f>
        <v>1023456377167</v>
      </c>
      <c r="P68" s="10"/>
      <c r="Q68" s="11">
        <f>SUM(Q9:$Q$67)</f>
        <v>99470056975</v>
      </c>
    </row>
    <row r="69" spans="1:17" ht="18">
      <c r="C69" s="6"/>
      <c r="E69" s="6"/>
      <c r="G69" s="6"/>
      <c r="I69" s="6"/>
      <c r="K69" s="6"/>
      <c r="M69" s="6"/>
      <c r="O69" s="6"/>
      <c r="Q69" s="6"/>
    </row>
    <row r="71" spans="1:17" ht="18">
      <c r="A71" s="30" t="s">
        <v>229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2"/>
    </row>
  </sheetData>
  <mergeCells count="7">
    <mergeCell ref="A71:Q7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0"/>
  <sheetViews>
    <sheetView rightToLeft="1" view="pageBreakPreview" zoomScale="60" zoomScaleNormal="100" workbookViewId="0">
      <selection activeCell="C29" sqref="C29"/>
    </sheetView>
  </sheetViews>
  <sheetFormatPr defaultRowHeight="17.25"/>
  <cols>
    <col min="1" max="1" width="21.28515625" style="16" customWidth="1"/>
    <col min="2" max="2" width="1.42578125" style="16" customWidth="1"/>
    <col min="3" max="3" width="14.140625" style="16" customWidth="1"/>
    <col min="4" max="4" width="1.42578125" style="16" customWidth="1"/>
    <col min="5" max="5" width="17" style="16" customWidth="1"/>
    <col min="6" max="6" width="1.42578125" style="16" customWidth="1"/>
    <col min="7" max="7" width="17" style="16" customWidth="1"/>
    <col min="8" max="8" width="1.42578125" style="16" customWidth="1"/>
    <col min="9" max="9" width="17" style="16" customWidth="1"/>
    <col min="10" max="10" width="1.42578125" style="16" customWidth="1"/>
    <col min="11" max="11" width="14.140625" style="16" customWidth="1"/>
    <col min="12" max="12" width="1.42578125" style="16" customWidth="1"/>
    <col min="13" max="13" width="17" style="16" customWidth="1"/>
    <col min="14" max="14" width="1.42578125" style="16" customWidth="1"/>
    <col min="15" max="15" width="17" style="16" customWidth="1"/>
    <col min="16" max="16" width="1.42578125" style="16" customWidth="1"/>
    <col min="17" max="17" width="17" style="16" customWidth="1"/>
    <col min="18" max="16384" width="9.140625" style="16"/>
  </cols>
  <sheetData>
    <row r="1" spans="1:17" ht="20.100000000000001" customHeight="1">
      <c r="A1" s="3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>
      <c r="A2" s="36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>
      <c r="A3" s="3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>
      <c r="A5" s="29" t="s">
        <v>230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>
      <c r="C7" s="23" t="s">
        <v>119</v>
      </c>
      <c r="D7" s="24"/>
      <c r="E7" s="24"/>
      <c r="F7" s="24"/>
      <c r="G7" s="24"/>
      <c r="H7" s="24"/>
      <c r="I7" s="24"/>
      <c r="K7" s="23" t="s">
        <v>7</v>
      </c>
      <c r="L7" s="24"/>
      <c r="M7" s="24"/>
      <c r="N7" s="24"/>
      <c r="O7" s="24"/>
      <c r="P7" s="24"/>
      <c r="Q7" s="24"/>
    </row>
    <row r="8" spans="1:17" ht="37.5">
      <c r="A8" s="8" t="s">
        <v>105</v>
      </c>
      <c r="C8" s="7" t="s">
        <v>9</v>
      </c>
      <c r="E8" s="7" t="s">
        <v>11</v>
      </c>
      <c r="G8" s="7" t="s">
        <v>192</v>
      </c>
      <c r="I8" s="7" t="s">
        <v>231</v>
      </c>
      <c r="K8" s="7" t="s">
        <v>9</v>
      </c>
      <c r="M8" s="7" t="s">
        <v>11</v>
      </c>
      <c r="O8" s="7" t="s">
        <v>192</v>
      </c>
      <c r="Q8" s="7" t="s">
        <v>231</v>
      </c>
    </row>
    <row r="9" spans="1:17" ht="36">
      <c r="A9" s="21" t="s">
        <v>47</v>
      </c>
      <c r="C9" s="9">
        <v>36000</v>
      </c>
      <c r="D9" s="10"/>
      <c r="E9" s="9">
        <v>27533928571</v>
      </c>
      <c r="F9" s="10"/>
      <c r="G9" s="9">
        <v>27054495484</v>
      </c>
      <c r="H9" s="10"/>
      <c r="I9" s="9">
        <v>479433087</v>
      </c>
      <c r="J9" s="10"/>
      <c r="K9" s="9">
        <v>36000</v>
      </c>
      <c r="L9" s="10"/>
      <c r="M9" s="9">
        <v>27533928571</v>
      </c>
      <c r="N9" s="10"/>
      <c r="O9" s="9">
        <v>23186181729</v>
      </c>
      <c r="P9" s="10"/>
      <c r="Q9" s="9">
        <v>4347746842</v>
      </c>
    </row>
    <row r="10" spans="1:17" ht="36">
      <c r="A10" s="21" t="s">
        <v>52</v>
      </c>
      <c r="C10" s="9">
        <v>43499</v>
      </c>
      <c r="D10" s="10"/>
      <c r="E10" s="9">
        <v>43333677967</v>
      </c>
      <c r="F10" s="10"/>
      <c r="G10" s="9">
        <v>42676962118</v>
      </c>
      <c r="H10" s="10"/>
      <c r="I10" s="9">
        <v>656715849</v>
      </c>
      <c r="J10" s="10"/>
      <c r="K10" s="9">
        <v>43499</v>
      </c>
      <c r="L10" s="10"/>
      <c r="M10" s="9">
        <v>43333677967</v>
      </c>
      <c r="N10" s="10"/>
      <c r="O10" s="9">
        <v>35649841591</v>
      </c>
      <c r="P10" s="10"/>
      <c r="Q10" s="9">
        <v>7683836376</v>
      </c>
    </row>
    <row r="11" spans="1:17" ht="36">
      <c r="A11" s="21" t="s">
        <v>55</v>
      </c>
      <c r="C11" s="9">
        <v>40933</v>
      </c>
      <c r="D11" s="10"/>
      <c r="E11" s="9">
        <v>39880750814</v>
      </c>
      <c r="F11" s="10"/>
      <c r="G11" s="9">
        <v>39185834450</v>
      </c>
      <c r="H11" s="10"/>
      <c r="I11" s="9">
        <v>694916364</v>
      </c>
      <c r="J11" s="10"/>
      <c r="K11" s="9">
        <v>40933</v>
      </c>
      <c r="L11" s="10"/>
      <c r="M11" s="9">
        <v>39880750814</v>
      </c>
      <c r="N11" s="10"/>
      <c r="O11" s="9">
        <v>32770708719</v>
      </c>
      <c r="P11" s="10"/>
      <c r="Q11" s="9">
        <v>7110042095</v>
      </c>
    </row>
    <row r="12" spans="1:17" ht="18">
      <c r="A12" s="21" t="s">
        <v>41</v>
      </c>
      <c r="C12" s="9">
        <v>82900</v>
      </c>
      <c r="D12" s="10"/>
      <c r="E12" s="9">
        <v>80920600482</v>
      </c>
      <c r="F12" s="10"/>
      <c r="G12" s="9">
        <v>80920600482</v>
      </c>
      <c r="H12" s="10"/>
      <c r="I12" s="9">
        <v>0</v>
      </c>
      <c r="J12" s="10"/>
      <c r="K12" s="9">
        <v>82900</v>
      </c>
      <c r="L12" s="10"/>
      <c r="M12" s="9">
        <v>80920600482</v>
      </c>
      <c r="N12" s="10"/>
      <c r="O12" s="9">
        <v>79362945909</v>
      </c>
      <c r="P12" s="10"/>
      <c r="Q12" s="9">
        <v>1557654573</v>
      </c>
    </row>
    <row r="13" spans="1:17" ht="18">
      <c r="A13" s="21" t="s">
        <v>17</v>
      </c>
      <c r="C13" s="9">
        <v>1500000</v>
      </c>
      <c r="D13" s="10"/>
      <c r="E13" s="9">
        <v>28062031500</v>
      </c>
      <c r="F13" s="10"/>
      <c r="G13" s="9">
        <v>31088913750</v>
      </c>
      <c r="H13" s="10"/>
      <c r="I13" s="9">
        <v>-3026882250</v>
      </c>
      <c r="J13" s="10"/>
      <c r="K13" s="9">
        <v>1500000</v>
      </c>
      <c r="L13" s="10"/>
      <c r="M13" s="9">
        <v>28062031500</v>
      </c>
      <c r="N13" s="10"/>
      <c r="O13" s="9">
        <v>30027239999</v>
      </c>
      <c r="P13" s="10"/>
      <c r="Q13" s="9">
        <v>-1965208499</v>
      </c>
    </row>
    <row r="14" spans="1:17" ht="18">
      <c r="A14" s="21" t="s">
        <v>18</v>
      </c>
      <c r="C14" s="9">
        <v>1249992</v>
      </c>
      <c r="D14" s="10"/>
      <c r="E14" s="9">
        <v>21173129491</v>
      </c>
      <c r="F14" s="10"/>
      <c r="G14" s="9">
        <v>26031517772</v>
      </c>
      <c r="H14" s="10"/>
      <c r="I14" s="9">
        <v>-4858388281</v>
      </c>
      <c r="J14" s="10"/>
      <c r="K14" s="9">
        <v>1249992</v>
      </c>
      <c r="L14" s="10"/>
      <c r="M14" s="9">
        <v>21173129491</v>
      </c>
      <c r="N14" s="10"/>
      <c r="O14" s="9">
        <v>26674073793</v>
      </c>
      <c r="P14" s="10"/>
      <c r="Q14" s="9">
        <v>-5500944302</v>
      </c>
    </row>
    <row r="15" spans="1:17" ht="18">
      <c r="A15" s="21" t="s">
        <v>19</v>
      </c>
      <c r="C15" s="9">
        <v>5100000</v>
      </c>
      <c r="D15" s="10"/>
      <c r="E15" s="9">
        <v>17713374570</v>
      </c>
      <c r="F15" s="10"/>
      <c r="G15" s="9">
        <v>19492823475</v>
      </c>
      <c r="H15" s="10"/>
      <c r="I15" s="9">
        <v>-1779448905</v>
      </c>
      <c r="J15" s="10"/>
      <c r="K15" s="9">
        <v>5100000</v>
      </c>
      <c r="L15" s="10"/>
      <c r="M15" s="9">
        <v>17713374570</v>
      </c>
      <c r="N15" s="10"/>
      <c r="O15" s="9">
        <v>20631061400</v>
      </c>
      <c r="P15" s="10"/>
      <c r="Q15" s="9">
        <v>-2917686830</v>
      </c>
    </row>
    <row r="16" spans="1:17" ht="18">
      <c r="A16" s="21" t="s">
        <v>20</v>
      </c>
      <c r="C16" s="9">
        <v>38137</v>
      </c>
      <c r="D16" s="10"/>
      <c r="E16" s="9">
        <v>26537059</v>
      </c>
      <c r="F16" s="10"/>
      <c r="G16" s="9">
        <v>26537059</v>
      </c>
      <c r="H16" s="10"/>
      <c r="I16" s="9">
        <v>0</v>
      </c>
      <c r="J16" s="10"/>
      <c r="K16" s="9">
        <v>38137</v>
      </c>
      <c r="L16" s="10"/>
      <c r="M16" s="9">
        <v>26537059</v>
      </c>
      <c r="N16" s="10"/>
      <c r="O16" s="9">
        <v>26720135</v>
      </c>
      <c r="P16" s="10"/>
      <c r="Q16" s="9">
        <v>-183076</v>
      </c>
    </row>
    <row r="17" spans="1:17" ht="36">
      <c r="A17" s="21" t="s">
        <v>21</v>
      </c>
      <c r="C17" s="9">
        <v>108053</v>
      </c>
      <c r="D17" s="10"/>
      <c r="E17" s="9">
        <v>53705042</v>
      </c>
      <c r="F17" s="10"/>
      <c r="G17" s="9">
        <v>53705042</v>
      </c>
      <c r="H17" s="10"/>
      <c r="I17" s="9">
        <v>0</v>
      </c>
      <c r="J17" s="10"/>
      <c r="K17" s="9">
        <v>108053</v>
      </c>
      <c r="L17" s="10"/>
      <c r="M17" s="9">
        <v>53705042</v>
      </c>
      <c r="N17" s="10"/>
      <c r="O17" s="9">
        <v>54075554</v>
      </c>
      <c r="P17" s="10"/>
      <c r="Q17" s="9">
        <v>-370512</v>
      </c>
    </row>
    <row r="18" spans="1:17" ht="18">
      <c r="A18" s="21" t="s">
        <v>22</v>
      </c>
      <c r="C18" s="9">
        <v>2125000</v>
      </c>
      <c r="D18" s="10"/>
      <c r="E18" s="9">
        <v>29509616812</v>
      </c>
      <c r="F18" s="10"/>
      <c r="G18" s="9">
        <v>30988266187</v>
      </c>
      <c r="H18" s="10"/>
      <c r="I18" s="9">
        <v>-1478649375</v>
      </c>
      <c r="J18" s="10"/>
      <c r="K18" s="9">
        <v>2125000</v>
      </c>
      <c r="L18" s="10"/>
      <c r="M18" s="9">
        <v>29509616812</v>
      </c>
      <c r="N18" s="10"/>
      <c r="O18" s="9">
        <v>28458269065</v>
      </c>
      <c r="P18" s="10"/>
      <c r="Q18" s="9">
        <v>1051347747</v>
      </c>
    </row>
    <row r="19" spans="1:17" ht="18">
      <c r="A19" s="21" t="s">
        <v>23</v>
      </c>
      <c r="C19" s="9">
        <v>508436</v>
      </c>
      <c r="D19" s="10"/>
      <c r="E19" s="9">
        <v>4250504877</v>
      </c>
      <c r="F19" s="10"/>
      <c r="G19" s="9">
        <v>3866392664</v>
      </c>
      <c r="H19" s="10"/>
      <c r="I19" s="9">
        <v>384112213</v>
      </c>
      <c r="J19" s="10"/>
      <c r="K19" s="9">
        <v>508436</v>
      </c>
      <c r="L19" s="10"/>
      <c r="M19" s="9">
        <v>4250504877</v>
      </c>
      <c r="N19" s="10"/>
      <c r="O19" s="9">
        <v>4495346998</v>
      </c>
      <c r="P19" s="10"/>
      <c r="Q19" s="9">
        <v>-244842121</v>
      </c>
    </row>
    <row r="20" spans="1:17" ht="18">
      <c r="A20" s="21" t="s">
        <v>24</v>
      </c>
      <c r="C20" s="9">
        <v>5000000</v>
      </c>
      <c r="D20" s="10"/>
      <c r="E20" s="9">
        <v>54623047500</v>
      </c>
      <c r="F20" s="10"/>
      <c r="G20" s="9">
        <v>57406387500</v>
      </c>
      <c r="H20" s="10"/>
      <c r="I20" s="9">
        <v>-2783340000</v>
      </c>
      <c r="J20" s="10"/>
      <c r="K20" s="9">
        <v>5000000</v>
      </c>
      <c r="L20" s="10"/>
      <c r="M20" s="9">
        <v>54623047500</v>
      </c>
      <c r="N20" s="10"/>
      <c r="O20" s="9">
        <v>62178616291</v>
      </c>
      <c r="P20" s="10"/>
      <c r="Q20" s="9">
        <v>-7555568791</v>
      </c>
    </row>
    <row r="21" spans="1:17" ht="18">
      <c r="A21" s="21" t="s">
        <v>25</v>
      </c>
      <c r="C21" s="9">
        <v>2860000</v>
      </c>
      <c r="D21" s="10"/>
      <c r="E21" s="9">
        <v>12449422557</v>
      </c>
      <c r="F21" s="10"/>
      <c r="G21" s="9">
        <v>14442353640</v>
      </c>
      <c r="H21" s="10"/>
      <c r="I21" s="9">
        <v>-1992931083</v>
      </c>
      <c r="J21" s="10"/>
      <c r="K21" s="9">
        <v>2860000</v>
      </c>
      <c r="L21" s="10"/>
      <c r="M21" s="9">
        <v>12449422557</v>
      </c>
      <c r="N21" s="10"/>
      <c r="O21" s="9">
        <v>21942213740</v>
      </c>
      <c r="P21" s="10"/>
      <c r="Q21" s="9">
        <v>-9492791183</v>
      </c>
    </row>
    <row r="22" spans="1:17" ht="18">
      <c r="A22" s="21" t="s">
        <v>26</v>
      </c>
      <c r="C22" s="9">
        <v>0</v>
      </c>
      <c r="D22" s="10"/>
      <c r="E22" s="9">
        <v>0</v>
      </c>
      <c r="F22" s="10"/>
      <c r="G22" s="9">
        <v>1938397501</v>
      </c>
      <c r="H22" s="10"/>
      <c r="I22" s="9">
        <v>-1938397501</v>
      </c>
      <c r="J22" s="14"/>
      <c r="K22" s="14">
        <v>0</v>
      </c>
      <c r="L22" s="14"/>
      <c r="M22" s="14">
        <v>0</v>
      </c>
      <c r="N22" s="14"/>
      <c r="O22" s="14">
        <v>0</v>
      </c>
      <c r="P22" s="14"/>
      <c r="Q22" s="14">
        <v>0</v>
      </c>
    </row>
    <row r="23" spans="1:17" ht="18">
      <c r="A23" s="21" t="s">
        <v>27</v>
      </c>
      <c r="C23" s="9">
        <v>3796964</v>
      </c>
      <c r="D23" s="10"/>
      <c r="E23" s="9">
        <v>26571579332</v>
      </c>
      <c r="F23" s="10"/>
      <c r="G23" s="9">
        <v>25967679802</v>
      </c>
      <c r="H23" s="10"/>
      <c r="I23" s="9">
        <v>603899530</v>
      </c>
      <c r="J23" s="10"/>
      <c r="K23" s="9">
        <v>3796964</v>
      </c>
      <c r="L23" s="10"/>
      <c r="M23" s="9">
        <v>26571579332</v>
      </c>
      <c r="N23" s="10"/>
      <c r="O23" s="9">
        <v>20132099142</v>
      </c>
      <c r="P23" s="10"/>
      <c r="Q23" s="9">
        <v>6439480190</v>
      </c>
    </row>
    <row r="24" spans="1:17" ht="18">
      <c r="A24" s="21" t="s">
        <v>28</v>
      </c>
      <c r="C24" s="9">
        <v>300000</v>
      </c>
      <c r="D24" s="10"/>
      <c r="E24" s="9">
        <f>6826141350-26</f>
        <v>6826141324</v>
      </c>
      <c r="F24" s="10"/>
      <c r="G24" s="9">
        <f>6417586800-26</f>
        <v>6417586774</v>
      </c>
      <c r="H24" s="10"/>
      <c r="I24" s="9">
        <v>408554550</v>
      </c>
      <c r="J24" s="10"/>
      <c r="K24" s="9">
        <v>300000</v>
      </c>
      <c r="L24" s="10"/>
      <c r="M24" s="9">
        <f>6826141350-26</f>
        <v>6826141324</v>
      </c>
      <c r="N24" s="10"/>
      <c r="O24" s="9">
        <f>4190409325-26</f>
        <v>4190409299</v>
      </c>
      <c r="P24" s="10"/>
      <c r="Q24" s="9">
        <v>2635732025</v>
      </c>
    </row>
    <row r="25" spans="1:17" ht="18.75" thickBot="1">
      <c r="A25" s="4" t="s">
        <v>29</v>
      </c>
      <c r="C25" s="11">
        <f>SUM(C9:C24)</f>
        <v>22789914</v>
      </c>
      <c r="D25" s="10"/>
      <c r="E25" s="11">
        <f>SUM(E9:E24)</f>
        <v>392928047898</v>
      </c>
      <c r="F25" s="10"/>
      <c r="G25" s="11">
        <f>SUM(G9:G24)</f>
        <v>407558453700</v>
      </c>
      <c r="H25" s="10"/>
      <c r="I25" s="11">
        <f>SUM(I9:I24)</f>
        <v>-14630405802</v>
      </c>
      <c r="J25" s="10"/>
      <c r="K25" s="11">
        <f>SUM(K9:K24)</f>
        <v>22789914</v>
      </c>
      <c r="L25" s="10"/>
      <c r="M25" s="11">
        <f>SUM(M9:M24)</f>
        <v>392928047898</v>
      </c>
      <c r="N25" s="10"/>
      <c r="O25" s="11">
        <f>SUM(O9:O24)</f>
        <v>389779803364</v>
      </c>
      <c r="P25" s="10"/>
      <c r="Q25" s="11">
        <f>SUM(Q9:Q24)</f>
        <v>3148244534</v>
      </c>
    </row>
    <row r="26" spans="1:17" ht="18">
      <c r="C26" s="12"/>
      <c r="D26" s="10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</row>
    <row r="27" spans="1:1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8">
      <c r="A28" s="30" t="s">
        <v>229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30" spans="1:17">
      <c r="O30" s="10"/>
    </row>
  </sheetData>
  <mergeCells count="7">
    <mergeCell ref="A28:Q2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Mahsa Behnia</cp:lastModifiedBy>
  <cp:lastPrinted>2022-07-24T05:53:20Z</cp:lastPrinted>
  <dcterms:created xsi:type="dcterms:W3CDTF">2022-07-23T06:40:25Z</dcterms:created>
  <dcterms:modified xsi:type="dcterms:W3CDTF">2022-07-27T11:36:10Z</dcterms:modified>
</cp:coreProperties>
</file>