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4E706BEC-CADF-4FC1-883F-618CB908C42C}" xr6:coauthVersionLast="47" xr6:coauthVersionMax="47" xr10:uidLastSave="{00000000-0000-0000-0000-000000000000}"/>
  <bookViews>
    <workbookView xWindow="1170" yWindow="750" windowWidth="26835" windowHeight="122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2" l="1"/>
  <c r="E37" i="12"/>
  <c r="G37" i="12"/>
  <c r="I37" i="12"/>
  <c r="K37" i="12"/>
  <c r="M37" i="12"/>
  <c r="O37" i="12"/>
  <c r="Q37" i="12"/>
  <c r="C68" i="11"/>
  <c r="E68" i="11"/>
  <c r="G68" i="11"/>
  <c r="I68" i="11"/>
  <c r="Q68" i="11"/>
  <c r="O68" i="11"/>
  <c r="M68" i="11"/>
  <c r="K68" i="11"/>
  <c r="E11" i="16"/>
  <c r="C11" i="16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9" i="9"/>
  <c r="U34" i="2"/>
  <c r="U36" i="2" s="1"/>
  <c r="I35" i="12"/>
  <c r="E35" i="12"/>
  <c r="G35" i="12"/>
  <c r="M35" i="12"/>
  <c r="O35" i="12"/>
  <c r="E35" i="2"/>
  <c r="E36" i="2" s="1"/>
  <c r="G35" i="2"/>
  <c r="G36" i="2" s="1"/>
  <c r="S34" i="2"/>
  <c r="S36" i="2" s="1"/>
  <c r="I19" i="15"/>
  <c r="K12" i="15" s="1"/>
  <c r="E19" i="15"/>
  <c r="G14" i="15" s="1"/>
  <c r="G15" i="15"/>
  <c r="G13" i="15"/>
  <c r="G12" i="15"/>
  <c r="G11" i="15"/>
  <c r="K10" i="15"/>
  <c r="G10" i="15"/>
  <c r="G9" i="15"/>
  <c r="Q27" i="14"/>
  <c r="O27" i="14"/>
  <c r="M27" i="14"/>
  <c r="K27" i="14"/>
  <c r="I27" i="14"/>
  <c r="G27" i="14"/>
  <c r="E27" i="14"/>
  <c r="C27" i="14"/>
  <c r="U57" i="13"/>
  <c r="S57" i="13"/>
  <c r="Q57" i="13"/>
  <c r="O57" i="13"/>
  <c r="M57" i="13"/>
  <c r="K57" i="13"/>
  <c r="I57" i="13"/>
  <c r="G57" i="13"/>
  <c r="E57" i="13"/>
  <c r="C57" i="13"/>
  <c r="S21" i="10"/>
  <c r="Q21" i="10"/>
  <c r="O21" i="10"/>
  <c r="M21" i="10"/>
  <c r="K21" i="10"/>
  <c r="I21" i="10"/>
  <c r="Q30" i="9"/>
  <c r="O30" i="9"/>
  <c r="M30" i="9"/>
  <c r="K30" i="9"/>
  <c r="I30" i="9"/>
  <c r="E12" i="8"/>
  <c r="I11" i="8"/>
  <c r="I12" i="8" s="1"/>
  <c r="G11" i="8"/>
  <c r="G12" i="8" s="1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9" i="6"/>
  <c r="Q19" i="6"/>
  <c r="O19" i="6"/>
  <c r="M19" i="6"/>
  <c r="K19" i="6"/>
  <c r="K10" i="5"/>
  <c r="AI14" i="4"/>
  <c r="AG14" i="4"/>
  <c r="AE14" i="4"/>
  <c r="AC14" i="4"/>
  <c r="AA14" i="4"/>
  <c r="Y14" i="4"/>
  <c r="X14" i="4"/>
  <c r="V14" i="4"/>
  <c r="U14" i="4"/>
  <c r="S14" i="4"/>
  <c r="Q14" i="4"/>
  <c r="O14" i="4"/>
  <c r="Q9" i="3"/>
  <c r="M9" i="3"/>
  <c r="K9" i="3"/>
  <c r="I9" i="3"/>
  <c r="E9" i="3"/>
  <c r="C9" i="3"/>
  <c r="W36" i="2"/>
  <c r="Q36" i="2"/>
  <c r="O36" i="2"/>
  <c r="M36" i="2"/>
  <c r="L36" i="2"/>
  <c r="J36" i="2"/>
  <c r="I36" i="2"/>
  <c r="C36" i="2"/>
  <c r="S30" i="9" l="1"/>
  <c r="G16" i="15"/>
  <c r="G19" i="15" s="1"/>
  <c r="K13" i="15"/>
  <c r="K11" i="15"/>
  <c r="K14" i="15"/>
  <c r="K15" i="15"/>
  <c r="K16" i="15"/>
  <c r="K17" i="15"/>
  <c r="K18" i="15"/>
  <c r="K9" i="15"/>
  <c r="K19" i="15" l="1"/>
</calcChain>
</file>

<file path=xl/sharedStrings.xml><?xml version="1.0" encoding="utf-8"?>
<sst xmlns="http://schemas.openxmlformats.org/spreadsheetml/2006/main" count="656" uniqueCount="267">
  <si>
    <t>‫صندوق سرمایه گذاری کیمیا زرین کاردان</t>
  </si>
  <si>
    <t>‫صورت وضعیت پورتفوی</t>
  </si>
  <si>
    <t>‫برای ماه منتهی به 1401/03/31</t>
  </si>
  <si>
    <t>‫1- سرمایه گذاری ها</t>
  </si>
  <si>
    <t>‫1-1- سرمایه گذاری در سهام و حق تقدم سهام</t>
  </si>
  <si>
    <t>‫1401/02/31</t>
  </si>
  <si>
    <t>‫تغییرات طی دوره</t>
  </si>
  <si>
    <t>‫1401/03/31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</si>
  <si>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</si>
  <si>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</si>
  <si>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</si>
  <si>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</si>
  <si>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</si>
  <si>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</si>
  <si>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</si>
  <si>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</si>
  <si>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</si>
  <si>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</si>
  <si>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‫احیاء سپاهان</t>
  </si>
  <si>
    <t>‫اقتصاد نوين</t>
  </si>
  <si>
    <t>‫بانك ملت</t>
  </si>
  <si>
    <t>‫بيمه اتكايي آواي پارس70%تاديه</t>
  </si>
  <si>
    <t>‫بيمه اتكايي تهران رواك50%تاديه</t>
  </si>
  <si>
    <t>‫بيمه ما</t>
  </si>
  <si>
    <t>‫تامين سرمايه خليج فارس</t>
  </si>
  <si>
    <t>‫تامين سرمايه خليج فارس-پذيره</t>
  </si>
  <si>
    <t>‫تامين سرمايه نوين</t>
  </si>
  <si>
    <t>‫توليد و توسعه سرب روي ايرانيان</t>
  </si>
  <si>
    <t>‫داده گسترعصرنوين-هاي وب</t>
  </si>
  <si>
    <t>‫زامياد</t>
  </si>
  <si>
    <t>‫سرمايه گذاري غدير</t>
  </si>
  <si>
    <t>‫سرمايه گذاري پارس آريان</t>
  </si>
  <si>
    <t>‫سيمان خزر</t>
  </si>
  <si>
    <t>‫سيمرغ</t>
  </si>
  <si>
    <t>‫صنايع شيميايي كيمياگران امروز</t>
  </si>
  <si>
    <t>‫صندوق بازنشستگي</t>
  </si>
  <si>
    <t>‫فولاد مباركه</t>
  </si>
  <si>
    <t>‫كوير تاير</t>
  </si>
  <si>
    <t>‫ملي مس</t>
  </si>
  <si>
    <t>‫نفت اصفهان</t>
  </si>
  <si>
    <t>‫نفت تبريز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</si>
  <si>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</si>
  <si>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</si>
  <si>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</si>
  <si>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</si>
  <si>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</si>
  <si>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</si>
  <si>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</si>
  <si>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</si>
  <si>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</si>
  <si>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</si>
  <si>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</si>
  <si>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</si>
  <si>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</si>
  <si>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</si>
  <si>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</si>
  <si>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</si>
  <si>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</si>
  <si>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</si>
  <si>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</si>
  <si>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</si>
  <si>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</si>
  <si>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</si>
  <si>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</si>
  <si>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</si>
  <si>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</si>
  <si>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</si>
  <si>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</si>
  <si>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</si>
  <si>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</si>
  <si>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</si>
  <si>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</si>
  <si>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‫اسنادخزانه-م18بودجه98-010614</t>
  </si>
  <si>
    <t>‫1398/08/14</t>
  </si>
  <si>
    <t>‫1401/06/14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</si>
  <si>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</si>
  <si>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</si>
  <si>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</si>
  <si>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</si>
  <si>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</si>
  <si>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</si>
  <si>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</si>
  <si>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</si>
  <si>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</si>
  <si>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</si>
  <si>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</si>
  <si>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</si>
  <si>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</si>
  <si>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</si>
  <si>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</si>
  <si>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</si>
  <si>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</si>
  <si>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</si>
  <si>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</si>
  <si>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</si>
  <si>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</si>
  <si>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</si>
  <si>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</si>
  <si>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</si>
  <si>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</si>
  <si>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</si>
  <si>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</si>
  <si>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</si>
  <si>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</si>
  <si>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</si>
  <si>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</si>
  <si>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</si>
  <si>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</si>
  <si>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</si>
  <si>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</si>
  <si>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</si>
  <si>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</si>
  <si>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</si>
  <si>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</si>
  <si>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</si>
  <si>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</si>
  <si>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</si>
  <si>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</si>
  <si>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پاسارگاد</t>
  </si>
  <si>
    <t>‫279-8100-15168673-1</t>
  </si>
  <si>
    <t>‫1400/11/24</t>
  </si>
  <si>
    <t>‫279-9012-15168673-1</t>
  </si>
  <si>
    <t>‫22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</si>
  <si>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</si>
  <si>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</si>
  <si>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</si>
  <si>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</si>
  <si>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</si>
  <si>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</si>
  <si>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</si>
  <si>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</si>
  <si>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</si>
  <si>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</si>
  <si>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</si>
  <si>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</si>
  <si>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</si>
  <si>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</si>
  <si>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</si>
  <si>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</si>
  <si>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</si>
  <si>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</si>
  <si>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</si>
  <si>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</si>
  <si>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</si>
  <si>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</si>
  <si>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</si>
  <si>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</si>
  <si>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</si>
  <si>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</si>
  <si>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</si>
  <si>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‫1400/07/27</t>
  </si>
  <si>
    <t>‫برق مپنا</t>
  </si>
  <si>
    <t>‫1400/04/28</t>
  </si>
  <si>
    <t>‫1401/03/23</t>
  </si>
  <si>
    <t>‫1401/02/10</t>
  </si>
  <si>
    <t>‫توسعه سامانه ي نرم افزاري نگين</t>
  </si>
  <si>
    <t>‫1400/11/09</t>
  </si>
  <si>
    <t>‫حمل و نقل ريلي پارسيان</t>
  </si>
  <si>
    <t>‫1400/09/06</t>
  </si>
  <si>
    <t>‫1400/12/23</t>
  </si>
  <si>
    <t>‫1401/02/20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</si>
  <si>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</si>
  <si>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</si>
  <si>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</si>
  <si>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</si>
  <si>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</si>
  <si>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</si>
  <si>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‫1400/12/11</t>
  </si>
  <si>
    <t>‫مديريت صنعت شوينده ت.ص.بهشهر</t>
  </si>
  <si>
    <t>‫1400/12/26</t>
  </si>
  <si>
    <t>‫1400/04/29</t>
  </si>
  <si>
    <t>‫مپنا</t>
  </si>
  <si>
    <t>‫1400/07/14</t>
  </si>
  <si>
    <t>‫پديده شيمي قرن</t>
  </si>
  <si>
    <t>‫1401/01/30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</si>
  <si>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</si>
  <si>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</si>
  <si>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</si>
  <si>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</si>
  <si>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‫1401/05/08</t>
  </si>
  <si>
    <t>‫بلند مدت-1-15168673-9012-279-پاسارگاد</t>
  </si>
  <si>
    <t>‫1401/03/24</t>
  </si>
  <si>
    <t>‫1402/11/24</t>
  </si>
  <si>
    <t>‫بلند مدت-1-6667725-283-205-اقتصاد نوين</t>
  </si>
  <si>
    <t>‫1401/03/28</t>
  </si>
  <si>
    <t>‫1401/12/28</t>
  </si>
  <si>
    <t>‫بلند مدت-2-6667725-283-205-اقتصاد نوين</t>
  </si>
  <si>
    <t>‫1401/03/20</t>
  </si>
  <si>
    <t>‫1402/10/20</t>
  </si>
  <si>
    <t>‫كوتاه مدت-1-1627461-810-829-سامان</t>
  </si>
  <si>
    <t>‫1401/03/01</t>
  </si>
  <si>
    <t>‫-</t>
  </si>
  <si>
    <t>‫كوتاه مدت-1-1627461-810-849-سامان</t>
  </si>
  <si>
    <t>‫كوتاه مدت-1-6667725-850-205-اقتصاد نوين</t>
  </si>
  <si>
    <t>‫1401/03/27</t>
  </si>
  <si>
    <t>‫كوتاه مدت-279928865-تجارت</t>
  </si>
  <si>
    <t>‫1401/03/30</t>
  </si>
  <si>
    <t>‫كوتاه مدت-98031693-تجارت</t>
  </si>
  <si>
    <t>‫بلند مدت-6166243589-تجارت</t>
  </si>
  <si>
    <t>‫1401/11/28</t>
  </si>
  <si>
    <t>‫19</t>
  </si>
  <si>
    <t>‫كوتاه مدت-1-263914-810-849-سامان</t>
  </si>
  <si>
    <t>‫مشاركت دولتي10-شرايط خاص001226</t>
  </si>
  <si>
    <t>‫15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</si>
  <si>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</si>
  <si>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</si>
  <si>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</si>
  <si>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</si>
  <si>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‫اسنادخزانه-م11بودجه98-001013</t>
  </si>
  <si>
    <t>‫اسنادخزانه-م14بودجه98-010318</t>
  </si>
  <si>
    <t>‫اسنادخزانه-م15بودجه98-010406</t>
  </si>
  <si>
    <t>‫اسنادخزانه-م17بودجه98-010512</t>
  </si>
  <si>
    <t>‫اسنادخزانه-م17بودجه99-010226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</si>
  <si>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</si>
  <si>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</si>
  <si>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</si>
  <si>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</si>
  <si>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</si>
  <si>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</si>
  <si>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</si>
  <si>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</si>
  <si>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‫بیمه اتکایی ایرانیان</t>
  </si>
  <si>
    <t>‫تجلي توسعه معادن و فلزات</t>
  </si>
  <si>
    <t>‫توليدات پتروشيمي قائد بصير</t>
  </si>
  <si>
    <t>‫ريل پرداز نو آفرين</t>
  </si>
  <si>
    <t>‫س. و خدمات مديريت صند. ب كشوري</t>
  </si>
  <si>
    <t>‫سرمايه گذاري ملي ايران</t>
  </si>
  <si>
    <t>‫سرمايه گذاري هامون صبا</t>
  </si>
  <si>
    <t>‫سيمان مازندران</t>
  </si>
  <si>
    <t>‫سينا دارو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</si>
  <si>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</si>
  <si>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</si>
  <si>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</si>
  <si>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</si>
  <si>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‫پتروشيمي غدير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</si>
  <si>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</si>
  <si>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</si>
  <si>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</si>
  <si>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</si>
  <si>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</si>
  <si>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</si>
  <si>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</si>
  <si>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</si>
  <si>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</si>
  <si>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</si>
  <si>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‫پارس آريان</t>
  </si>
  <si>
    <t>‫بيمه اتكايي ايرانيان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</si>
  <si>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</si>
  <si>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</si>
  <si>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</si>
  <si>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</si>
  <si>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</si>
  <si>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</si>
  <si>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</si>
  <si>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</si>
  <si>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</si>
  <si>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</si>
  <si>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</si>
  <si>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</si>
  <si>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</si>
  <si>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</si>
  <si>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</si>
  <si>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</si>
  <si>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‫849-810-263914-1</t>
  </si>
  <si>
    <t>‫4-2- سایر درآمدها:</t>
  </si>
  <si>
    <t>‫بانك تجارت</t>
  </si>
  <si>
    <t>تعدیل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</si>
</sst>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9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sz val="11"/>
      <color indexed="8"/>
      <name val="Calibri"/>
      <family val="2"/>
      <scheme val="minor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37" fontId="7" fillId="0" borderId="0" xfId="0" applyNumberFormat="1" applyFont="1" applyAlignment="1">
      <alignment horizontal="right" vertical="center"/>
    </xf>
    <xf numFmtId="37" fontId="7" fillId="0" borderId="1" xfId="0" applyNumberFormat="1" applyFont="1" applyBorder="1" applyAlignment="1">
      <alignment horizontal="center" vertical="center"/>
    </xf>
    <xf numFmtId="0" fontId="6" fillId="2" borderId="2" xfId="0" applyNumberFormat="1" applyFont="1" applyFill="1" applyBorder="1"/>
    <xf numFmtId="0" fontId="8" fillId="0" borderId="0" xfId="0" applyFont="1" applyAlignment="1">
      <alignment horizontal="center" vertical="center"/>
    </xf>
    <xf numFmtId="37" fontId="8" fillId="0" borderId="0" xfId="0" applyNumberFormat="1" applyFont="1" applyAlignment="1">
      <alignment horizontal="center" vertical="center" wrapText="1"/>
    </xf>
    <xf numFmtId="37" fontId="8" fillId="0" borderId="1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0" fontId="6" fillId="2" borderId="7" xfId="0" applyNumberFormat="1" applyFont="1" applyFill="1" applyBorder="1"/>
    <xf numFmtId="0" fontId="6" fillId="2" borderId="8" xfId="0" applyNumberFormat="1" applyFont="1" applyFill="1" applyBorder="1"/>
    <xf numFmtId="164" fontId="6" fillId="0" borderId="0" xfId="0" applyNumberFormat="1" applyFont="1"/>
    <xf numFmtId="164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164" fontId="8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/>
    <xf numFmtId="10" fontId="8" fillId="0" borderId="6" xfId="0" applyNumberFormat="1" applyFont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 wrapText="1"/>
    </xf>
    <xf numFmtId="10" fontId="8" fillId="0" borderId="0" xfId="1" applyNumberFormat="1" applyFont="1" applyAlignment="1">
      <alignment horizontal="center" vertical="center"/>
    </xf>
    <xf numFmtId="10" fontId="8" fillId="0" borderId="3" xfId="1" applyNumberFormat="1" applyFont="1" applyBorder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0" fontId="6" fillId="2" borderId="6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/>
  </sheetViews>
  <sheetFormatPr defaultRowHeight="15"/>
  <sheetData>
    <row r="22" spans="1:10" ht="39.950000000000003" customHeight="1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>
      <c r="A24" s="4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2"/>
  <sheetViews>
    <sheetView rightToLeft="1" topLeftCell="A11" workbookViewId="0">
      <selection activeCell="S19" sqref="S19:S20"/>
    </sheetView>
  </sheetViews>
  <sheetFormatPr defaultRowHeight="17.25"/>
  <cols>
    <col min="1" max="1" width="21.285156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4.140625" style="7" customWidth="1"/>
    <col min="18" max="18" width="1.42578125" style="7" customWidth="1"/>
    <col min="19" max="19" width="18.4257812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175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I7" s="9" t="s">
        <v>142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37.5">
      <c r="A8" s="26" t="s">
        <v>128</v>
      </c>
      <c r="C8" s="23" t="s">
        <v>176</v>
      </c>
      <c r="E8" s="23" t="s">
        <v>55</v>
      </c>
      <c r="G8" s="23" t="s">
        <v>89</v>
      </c>
      <c r="I8" s="23" t="s">
        <v>177</v>
      </c>
      <c r="K8" s="23" t="s">
        <v>147</v>
      </c>
      <c r="M8" s="23" t="s">
        <v>178</v>
      </c>
      <c r="O8" s="23" t="s">
        <v>177</v>
      </c>
      <c r="Q8" s="23" t="s">
        <v>147</v>
      </c>
      <c r="S8" s="23" t="s">
        <v>178</v>
      </c>
    </row>
    <row r="9" spans="1:19" ht="36">
      <c r="A9" s="24" t="s">
        <v>180</v>
      </c>
      <c r="C9" s="16" t="s">
        <v>181</v>
      </c>
      <c r="E9" s="16" t="s">
        <v>182</v>
      </c>
      <c r="G9" s="16" t="s">
        <v>122</v>
      </c>
      <c r="I9" s="31">
        <v>1868493132</v>
      </c>
      <c r="J9" s="30"/>
      <c r="K9" s="31">
        <v>-8719084</v>
      </c>
      <c r="L9" s="30"/>
      <c r="M9" s="31">
        <v>1859774048</v>
      </c>
      <c r="N9" s="30"/>
      <c r="O9" s="31">
        <v>7715068416</v>
      </c>
      <c r="P9" s="30"/>
      <c r="Q9" s="31">
        <v>-6103358</v>
      </c>
      <c r="R9" s="30"/>
      <c r="S9" s="31">
        <v>7708965058</v>
      </c>
    </row>
    <row r="10" spans="1:19" ht="36">
      <c r="A10" s="24" t="s">
        <v>183</v>
      </c>
      <c r="C10" s="16" t="s">
        <v>184</v>
      </c>
      <c r="E10" s="16" t="s">
        <v>185</v>
      </c>
      <c r="G10" s="16" t="s">
        <v>100</v>
      </c>
      <c r="I10" s="31">
        <v>679452048</v>
      </c>
      <c r="J10" s="30"/>
      <c r="K10" s="31">
        <v>-2882341</v>
      </c>
      <c r="L10" s="30"/>
      <c r="M10" s="31">
        <v>676569707</v>
      </c>
      <c r="N10" s="30"/>
      <c r="O10" s="31">
        <v>7320547872</v>
      </c>
      <c r="P10" s="30"/>
      <c r="Q10" s="31">
        <v>-2755</v>
      </c>
      <c r="R10" s="30"/>
      <c r="S10" s="31">
        <v>7320545117</v>
      </c>
    </row>
    <row r="11" spans="1:19" ht="36">
      <c r="A11" s="24" t="s">
        <v>186</v>
      </c>
      <c r="C11" s="16" t="s">
        <v>187</v>
      </c>
      <c r="E11" s="16" t="s">
        <v>188</v>
      </c>
      <c r="G11" s="16" t="s">
        <v>103</v>
      </c>
      <c r="I11" s="31">
        <v>963123283</v>
      </c>
      <c r="J11" s="30"/>
      <c r="K11" s="31">
        <v>-4290005</v>
      </c>
      <c r="L11" s="30"/>
      <c r="M11" s="31">
        <v>958833278</v>
      </c>
      <c r="N11" s="30"/>
      <c r="O11" s="31">
        <v>5033095866</v>
      </c>
      <c r="P11" s="30"/>
      <c r="Q11" s="31">
        <v>-3932505</v>
      </c>
      <c r="R11" s="30"/>
      <c r="S11" s="31">
        <v>5029163361</v>
      </c>
    </row>
    <row r="12" spans="1:19" ht="36">
      <c r="A12" s="24" t="s">
        <v>189</v>
      </c>
      <c r="C12" s="16" t="s">
        <v>190</v>
      </c>
      <c r="E12" s="16" t="s">
        <v>191</v>
      </c>
      <c r="G12" s="16" t="s">
        <v>115</v>
      </c>
      <c r="I12" s="31">
        <v>668</v>
      </c>
      <c r="J12" s="30"/>
      <c r="K12" s="31">
        <v>-6</v>
      </c>
      <c r="L12" s="30"/>
      <c r="M12" s="31">
        <v>662</v>
      </c>
      <c r="N12" s="30"/>
      <c r="O12" s="31">
        <v>511913</v>
      </c>
      <c r="P12" s="30"/>
      <c r="Q12" s="31">
        <v>0</v>
      </c>
      <c r="R12" s="30"/>
      <c r="S12" s="31">
        <v>511913</v>
      </c>
    </row>
    <row r="13" spans="1:19" ht="36">
      <c r="A13" s="24" t="s">
        <v>192</v>
      </c>
      <c r="C13" s="16" t="s">
        <v>153</v>
      </c>
      <c r="E13" s="16" t="s">
        <v>191</v>
      </c>
      <c r="G13" s="16" t="s">
        <v>68</v>
      </c>
      <c r="I13" s="31">
        <v>26020461</v>
      </c>
      <c r="J13" s="30"/>
      <c r="K13" s="31">
        <v>0</v>
      </c>
      <c r="L13" s="30"/>
      <c r="M13" s="31">
        <v>26020461</v>
      </c>
      <c r="N13" s="30"/>
      <c r="O13" s="31">
        <v>334876894</v>
      </c>
      <c r="P13" s="30"/>
      <c r="Q13" s="31">
        <v>0</v>
      </c>
      <c r="R13" s="30"/>
      <c r="S13" s="31">
        <v>334876894</v>
      </c>
    </row>
    <row r="14" spans="1:19" ht="36">
      <c r="A14" s="24" t="s">
        <v>193</v>
      </c>
      <c r="C14" s="16" t="s">
        <v>194</v>
      </c>
      <c r="E14" s="16" t="s">
        <v>191</v>
      </c>
      <c r="G14" s="16" t="s">
        <v>97</v>
      </c>
      <c r="I14" s="31">
        <v>-16055601</v>
      </c>
      <c r="J14" s="30"/>
      <c r="K14" s="31">
        <v>-13897</v>
      </c>
      <c r="L14" s="30"/>
      <c r="M14" s="31">
        <v>-16069498</v>
      </c>
      <c r="N14" s="30"/>
      <c r="O14" s="31">
        <v>51118178</v>
      </c>
      <c r="P14" s="30"/>
      <c r="Q14" s="31">
        <v>-9769</v>
      </c>
      <c r="R14" s="30"/>
      <c r="S14" s="31">
        <v>51108409</v>
      </c>
    </row>
    <row r="15" spans="1:19" ht="36">
      <c r="A15" s="24" t="s">
        <v>195</v>
      </c>
      <c r="C15" s="16" t="s">
        <v>196</v>
      </c>
      <c r="E15" s="16" t="s">
        <v>191</v>
      </c>
      <c r="G15" s="16" t="s">
        <v>68</v>
      </c>
      <c r="I15" s="31">
        <v>14940435</v>
      </c>
      <c r="J15" s="30"/>
      <c r="K15" s="31">
        <v>0</v>
      </c>
      <c r="L15" s="30"/>
      <c r="M15" s="31">
        <v>14940435</v>
      </c>
      <c r="N15" s="30"/>
      <c r="O15" s="31">
        <v>68984513</v>
      </c>
      <c r="P15" s="30"/>
      <c r="Q15" s="31">
        <v>0</v>
      </c>
      <c r="R15" s="30"/>
      <c r="S15" s="31">
        <v>68984513</v>
      </c>
    </row>
    <row r="16" spans="1:19" ht="18">
      <c r="A16" s="24" t="s">
        <v>197</v>
      </c>
      <c r="C16" s="16" t="s">
        <v>190</v>
      </c>
      <c r="E16" s="16" t="s">
        <v>191</v>
      </c>
      <c r="G16" s="16" t="s">
        <v>97</v>
      </c>
      <c r="I16" s="31">
        <v>362280</v>
      </c>
      <c r="J16" s="30"/>
      <c r="K16" s="31">
        <v>-68708</v>
      </c>
      <c r="L16" s="30"/>
      <c r="M16" s="31">
        <v>293572</v>
      </c>
      <c r="N16" s="30"/>
      <c r="O16" s="31">
        <v>72634505</v>
      </c>
      <c r="P16" s="30"/>
      <c r="Q16" s="31">
        <v>0</v>
      </c>
      <c r="R16" s="30"/>
      <c r="S16" s="31">
        <v>72634505</v>
      </c>
    </row>
    <row r="17" spans="1:19" ht="36">
      <c r="A17" s="24" t="s">
        <v>198</v>
      </c>
      <c r="C17" s="16" t="s">
        <v>190</v>
      </c>
      <c r="E17" s="16" t="s">
        <v>199</v>
      </c>
      <c r="G17" s="16" t="s">
        <v>200</v>
      </c>
      <c r="I17" s="31">
        <v>0</v>
      </c>
      <c r="J17" s="30"/>
      <c r="K17" s="31">
        <v>0</v>
      </c>
      <c r="L17" s="30"/>
      <c r="M17" s="31">
        <v>0</v>
      </c>
      <c r="N17" s="31"/>
      <c r="O17" s="31">
        <v>238931452</v>
      </c>
      <c r="P17" s="30"/>
      <c r="Q17" s="31">
        <v>0</v>
      </c>
      <c r="R17" s="30"/>
      <c r="S17" s="31">
        <v>238931452</v>
      </c>
    </row>
    <row r="18" spans="1:19" ht="36">
      <c r="A18" s="24" t="s">
        <v>201</v>
      </c>
      <c r="C18" s="16" t="s">
        <v>153</v>
      </c>
      <c r="E18" s="16" t="s">
        <v>191</v>
      </c>
      <c r="G18" s="16" t="s">
        <v>68</v>
      </c>
      <c r="I18" s="31">
        <v>0</v>
      </c>
      <c r="J18" s="30"/>
      <c r="K18" s="31">
        <v>0</v>
      </c>
      <c r="L18" s="30"/>
      <c r="M18" s="31">
        <v>0</v>
      </c>
      <c r="N18" s="31"/>
      <c r="O18" s="31">
        <v>10389</v>
      </c>
      <c r="P18" s="30"/>
      <c r="Q18" s="31">
        <v>0</v>
      </c>
      <c r="R18" s="30"/>
      <c r="S18" s="31">
        <v>10389</v>
      </c>
    </row>
    <row r="19" spans="1:19" ht="18">
      <c r="A19" s="24" t="s">
        <v>58</v>
      </c>
      <c r="C19" s="16" t="s">
        <v>179</v>
      </c>
      <c r="E19" s="16" t="s">
        <v>62</v>
      </c>
      <c r="G19" s="16" t="s">
        <v>63</v>
      </c>
      <c r="I19" s="31">
        <v>1257429570</v>
      </c>
      <c r="J19" s="30"/>
      <c r="K19" s="31">
        <v>0</v>
      </c>
      <c r="L19" s="30"/>
      <c r="M19" s="31">
        <v>1257429570</v>
      </c>
      <c r="N19" s="30"/>
      <c r="O19" s="31">
        <v>12655949576</v>
      </c>
      <c r="P19" s="30"/>
      <c r="Q19" s="31">
        <v>0</v>
      </c>
      <c r="R19" s="30"/>
      <c r="S19" s="31">
        <v>12655949576</v>
      </c>
    </row>
    <row r="20" spans="1:19" ht="36">
      <c r="A20" s="24" t="s">
        <v>202</v>
      </c>
      <c r="C20" s="16" t="s">
        <v>191</v>
      </c>
      <c r="E20" s="16" t="s">
        <v>169</v>
      </c>
      <c r="G20" s="16" t="s">
        <v>203</v>
      </c>
      <c r="I20" s="31">
        <v>0</v>
      </c>
      <c r="J20" s="30"/>
      <c r="K20" s="31">
        <v>0</v>
      </c>
      <c r="L20" s="30"/>
      <c r="M20" s="31">
        <v>0</v>
      </c>
      <c r="N20" s="31"/>
      <c r="O20" s="31">
        <v>253033100</v>
      </c>
      <c r="P20" s="30"/>
      <c r="Q20" s="31">
        <v>0</v>
      </c>
      <c r="R20" s="30"/>
      <c r="S20" s="31">
        <v>253033100</v>
      </c>
    </row>
    <row r="21" spans="1:19" ht="18">
      <c r="A21" s="19" t="s">
        <v>42</v>
      </c>
      <c r="I21" s="32">
        <f>SUM(I9:$I$20)</f>
        <v>4793766276</v>
      </c>
      <c r="J21" s="30"/>
      <c r="K21" s="32">
        <f>SUM(K9:$K$20)</f>
        <v>-15974041</v>
      </c>
      <c r="L21" s="30"/>
      <c r="M21" s="32">
        <f>SUM(M9:$M$20)</f>
        <v>4777792235</v>
      </c>
      <c r="N21" s="30"/>
      <c r="O21" s="32">
        <f>SUM(O9:$O$20)</f>
        <v>33744762674</v>
      </c>
      <c r="P21" s="30"/>
      <c r="Q21" s="32">
        <f>SUM(Q9:$Q$20)</f>
        <v>-10048387</v>
      </c>
      <c r="R21" s="30"/>
      <c r="S21" s="32">
        <f>SUM(S9:$S$20)</f>
        <v>33734714287</v>
      </c>
    </row>
    <row r="22" spans="1:19" ht="18">
      <c r="I22" s="21"/>
      <c r="K22" s="21"/>
      <c r="M22" s="21"/>
      <c r="O22" s="21"/>
      <c r="Q22" s="21"/>
      <c r="S22" s="2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71"/>
  <sheetViews>
    <sheetView rightToLeft="1" topLeftCell="A19" workbookViewId="0">
      <selection activeCell="Q9" sqref="Q9:Q22"/>
    </sheetView>
  </sheetViews>
  <sheetFormatPr defaultRowHeight="17.25"/>
  <cols>
    <col min="1" max="1" width="21.28515625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2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8" width="9.140625" style="7"/>
    <col min="19" max="19" width="11.28515625" style="7" bestFit="1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9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9" ht="18.75">
      <c r="A5" s="8" t="s">
        <v>204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9" ht="18.75">
      <c r="C7" s="9" t="s">
        <v>142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9" ht="37.5">
      <c r="A8" s="26" t="s">
        <v>128</v>
      </c>
      <c r="C8" s="23" t="s">
        <v>9</v>
      </c>
      <c r="E8" s="23" t="s">
        <v>11</v>
      </c>
      <c r="G8" s="23" t="s">
        <v>205</v>
      </c>
      <c r="I8" s="23" t="s">
        <v>206</v>
      </c>
      <c r="K8" s="23" t="s">
        <v>9</v>
      </c>
      <c r="M8" s="23" t="s">
        <v>11</v>
      </c>
      <c r="O8" s="23" t="s">
        <v>205</v>
      </c>
      <c r="Q8" s="23" t="s">
        <v>206</v>
      </c>
    </row>
    <row r="9" spans="1:19" ht="36">
      <c r="A9" s="24" t="s">
        <v>202</v>
      </c>
      <c r="C9" s="31">
        <v>0</v>
      </c>
      <c r="D9" s="30"/>
      <c r="E9" s="31">
        <v>0</v>
      </c>
      <c r="F9" s="30"/>
      <c r="G9" s="31">
        <v>0</v>
      </c>
      <c r="H9" s="30"/>
      <c r="I9" s="31">
        <v>0</v>
      </c>
      <c r="J9" s="31"/>
      <c r="K9" s="31">
        <v>2400</v>
      </c>
      <c r="L9" s="30"/>
      <c r="M9" s="31">
        <v>2400000000</v>
      </c>
      <c r="N9" s="30"/>
      <c r="O9" s="31">
        <v>2291589374</v>
      </c>
      <c r="P9" s="30"/>
      <c r="Q9" s="31">
        <v>108410626</v>
      </c>
      <c r="S9" s="30"/>
    </row>
    <row r="10" spans="1:19" ht="36">
      <c r="A10" s="24" t="s">
        <v>208</v>
      </c>
      <c r="C10" s="31">
        <v>0</v>
      </c>
      <c r="D10" s="30"/>
      <c r="E10" s="31">
        <v>0</v>
      </c>
      <c r="F10" s="30"/>
      <c r="G10" s="31">
        <v>0</v>
      </c>
      <c r="H10" s="30"/>
      <c r="I10" s="31">
        <v>0</v>
      </c>
      <c r="J10" s="31"/>
      <c r="K10" s="31">
        <v>44598</v>
      </c>
      <c r="L10" s="30"/>
      <c r="M10" s="31">
        <v>44598000000</v>
      </c>
      <c r="N10" s="30"/>
      <c r="O10" s="31">
        <v>40688789398</v>
      </c>
      <c r="P10" s="30"/>
      <c r="Q10" s="31">
        <v>3909210602</v>
      </c>
    </row>
    <row r="11" spans="1:19" ht="36">
      <c r="A11" s="24" t="s">
        <v>209</v>
      </c>
      <c r="C11" s="31">
        <v>0</v>
      </c>
      <c r="D11" s="30"/>
      <c r="E11" s="31">
        <v>0</v>
      </c>
      <c r="F11" s="30"/>
      <c r="G11" s="31">
        <v>0</v>
      </c>
      <c r="H11" s="30"/>
      <c r="I11" s="31">
        <v>0</v>
      </c>
      <c r="J11" s="31"/>
      <c r="K11" s="31">
        <v>3029</v>
      </c>
      <c r="L11" s="30"/>
      <c r="M11" s="31">
        <v>2596899757</v>
      </c>
      <c r="N11" s="30"/>
      <c r="O11" s="31">
        <v>2545914421</v>
      </c>
      <c r="P11" s="30"/>
      <c r="Q11" s="31">
        <v>50985336</v>
      </c>
    </row>
    <row r="12" spans="1:19" ht="36">
      <c r="A12" s="24" t="s">
        <v>210</v>
      </c>
      <c r="C12" s="31">
        <v>0</v>
      </c>
      <c r="D12" s="30"/>
      <c r="E12" s="31">
        <v>0</v>
      </c>
      <c r="F12" s="30"/>
      <c r="G12" s="31">
        <v>0</v>
      </c>
      <c r="H12" s="30"/>
      <c r="I12" s="31">
        <v>0</v>
      </c>
      <c r="J12" s="31"/>
      <c r="K12" s="31">
        <v>13853</v>
      </c>
      <c r="L12" s="30"/>
      <c r="M12" s="31">
        <v>11759901316</v>
      </c>
      <c r="N12" s="30"/>
      <c r="O12" s="31">
        <v>11522416937</v>
      </c>
      <c r="P12" s="30"/>
      <c r="Q12" s="31">
        <v>237484379</v>
      </c>
    </row>
    <row r="13" spans="1:19" ht="36">
      <c r="A13" s="24" t="s">
        <v>211</v>
      </c>
      <c r="C13" s="31">
        <v>0</v>
      </c>
      <c r="D13" s="30"/>
      <c r="E13" s="31">
        <v>0</v>
      </c>
      <c r="F13" s="30"/>
      <c r="G13" s="31">
        <v>0</v>
      </c>
      <c r="H13" s="30"/>
      <c r="I13" s="31">
        <v>0</v>
      </c>
      <c r="J13" s="31"/>
      <c r="K13" s="31">
        <v>48433</v>
      </c>
      <c r="L13" s="30"/>
      <c r="M13" s="31">
        <v>40332534112</v>
      </c>
      <c r="N13" s="30"/>
      <c r="O13" s="31">
        <v>39537602552</v>
      </c>
      <c r="P13" s="30"/>
      <c r="Q13" s="31">
        <v>794931560</v>
      </c>
    </row>
    <row r="14" spans="1:19" ht="36">
      <c r="A14" s="24" t="s">
        <v>212</v>
      </c>
      <c r="C14" s="31">
        <v>0</v>
      </c>
      <c r="D14" s="30"/>
      <c r="E14" s="31">
        <v>0</v>
      </c>
      <c r="F14" s="30"/>
      <c r="G14" s="31">
        <v>0</v>
      </c>
      <c r="H14" s="30"/>
      <c r="I14" s="31">
        <v>0</v>
      </c>
      <c r="J14" s="31"/>
      <c r="K14" s="31">
        <v>57530</v>
      </c>
      <c r="L14" s="30"/>
      <c r="M14" s="31">
        <v>57530000000</v>
      </c>
      <c r="N14" s="30"/>
      <c r="O14" s="31">
        <v>51619505011</v>
      </c>
      <c r="P14" s="30"/>
      <c r="Q14" s="31">
        <v>5910494989</v>
      </c>
    </row>
    <row r="15" spans="1:19" ht="36">
      <c r="A15" s="24" t="s">
        <v>213</v>
      </c>
      <c r="C15" s="31">
        <v>0</v>
      </c>
      <c r="D15" s="30"/>
      <c r="E15" s="31">
        <v>0</v>
      </c>
      <c r="F15" s="30"/>
      <c r="G15" s="31">
        <v>0</v>
      </c>
      <c r="H15" s="30"/>
      <c r="I15" s="31">
        <v>0</v>
      </c>
      <c r="J15" s="31"/>
      <c r="K15" s="31">
        <v>20000</v>
      </c>
      <c r="L15" s="30"/>
      <c r="M15" s="31">
        <v>13151615838</v>
      </c>
      <c r="N15" s="30"/>
      <c r="O15" s="31">
        <v>12754723193</v>
      </c>
      <c r="P15" s="30"/>
      <c r="Q15" s="31">
        <v>396892645</v>
      </c>
    </row>
    <row r="16" spans="1:19" ht="36">
      <c r="A16" s="24" t="s">
        <v>214</v>
      </c>
      <c r="C16" s="31">
        <v>0</v>
      </c>
      <c r="D16" s="30"/>
      <c r="E16" s="31">
        <v>0</v>
      </c>
      <c r="F16" s="30"/>
      <c r="G16" s="31">
        <v>0</v>
      </c>
      <c r="H16" s="30"/>
      <c r="I16" s="31">
        <v>0</v>
      </c>
      <c r="J16" s="31"/>
      <c r="K16" s="31">
        <v>22266</v>
      </c>
      <c r="L16" s="30"/>
      <c r="M16" s="31">
        <v>22266000000</v>
      </c>
      <c r="N16" s="30"/>
      <c r="O16" s="31">
        <v>21205500510</v>
      </c>
      <c r="P16" s="30"/>
      <c r="Q16" s="31">
        <v>1060499490</v>
      </c>
    </row>
    <row r="17" spans="1:17" ht="36">
      <c r="A17" s="24" t="s">
        <v>215</v>
      </c>
      <c r="C17" s="31">
        <v>0</v>
      </c>
      <c r="D17" s="30"/>
      <c r="E17" s="31">
        <v>0</v>
      </c>
      <c r="F17" s="30"/>
      <c r="G17" s="31">
        <v>0</v>
      </c>
      <c r="H17" s="30"/>
      <c r="I17" s="31">
        <v>0</v>
      </c>
      <c r="J17" s="31"/>
      <c r="K17" s="31">
        <v>23624</v>
      </c>
      <c r="L17" s="30"/>
      <c r="M17" s="31">
        <v>23624000000</v>
      </c>
      <c r="N17" s="30"/>
      <c r="O17" s="31">
        <v>22222493723</v>
      </c>
      <c r="P17" s="30"/>
      <c r="Q17" s="31">
        <v>1401506277</v>
      </c>
    </row>
    <row r="18" spans="1:17" ht="36">
      <c r="A18" s="24" t="s">
        <v>216</v>
      </c>
      <c r="C18" s="31">
        <v>0</v>
      </c>
      <c r="D18" s="30"/>
      <c r="E18" s="31">
        <v>0</v>
      </c>
      <c r="F18" s="30"/>
      <c r="G18" s="31">
        <v>0</v>
      </c>
      <c r="H18" s="30"/>
      <c r="I18" s="31">
        <v>0</v>
      </c>
      <c r="J18" s="31"/>
      <c r="K18" s="31">
        <v>22000</v>
      </c>
      <c r="L18" s="30"/>
      <c r="M18" s="31">
        <v>16886338797</v>
      </c>
      <c r="N18" s="30"/>
      <c r="O18" s="31">
        <v>16486293560</v>
      </c>
      <c r="P18" s="30"/>
      <c r="Q18" s="31">
        <v>400045237</v>
      </c>
    </row>
    <row r="19" spans="1:17" ht="36">
      <c r="A19" s="24" t="s">
        <v>217</v>
      </c>
      <c r="C19" s="31">
        <v>0</v>
      </c>
      <c r="D19" s="30"/>
      <c r="E19" s="31">
        <v>0</v>
      </c>
      <c r="F19" s="30"/>
      <c r="G19" s="31">
        <v>0</v>
      </c>
      <c r="H19" s="30"/>
      <c r="I19" s="31">
        <v>0</v>
      </c>
      <c r="J19" s="31"/>
      <c r="K19" s="31">
        <v>37274</v>
      </c>
      <c r="L19" s="30"/>
      <c r="M19" s="31">
        <v>37274000000</v>
      </c>
      <c r="N19" s="30"/>
      <c r="O19" s="31">
        <v>36829204900</v>
      </c>
      <c r="P19" s="30"/>
      <c r="Q19" s="31">
        <v>444795100</v>
      </c>
    </row>
    <row r="20" spans="1:17" ht="36">
      <c r="A20" s="24" t="s">
        <v>218</v>
      </c>
      <c r="C20" s="31">
        <v>0</v>
      </c>
      <c r="D20" s="30"/>
      <c r="E20" s="31">
        <v>0</v>
      </c>
      <c r="F20" s="30"/>
      <c r="G20" s="31">
        <v>0</v>
      </c>
      <c r="H20" s="30"/>
      <c r="I20" s="31">
        <v>0</v>
      </c>
      <c r="J20" s="31"/>
      <c r="K20" s="31">
        <v>11417</v>
      </c>
      <c r="L20" s="30"/>
      <c r="M20" s="31">
        <v>11417000000</v>
      </c>
      <c r="N20" s="30"/>
      <c r="O20" s="31">
        <v>10931554015</v>
      </c>
      <c r="P20" s="30"/>
      <c r="Q20" s="31">
        <v>485445985</v>
      </c>
    </row>
    <row r="21" spans="1:17" ht="36">
      <c r="A21" s="24" t="s">
        <v>219</v>
      </c>
      <c r="C21" s="31">
        <v>0</v>
      </c>
      <c r="D21" s="30"/>
      <c r="E21" s="31">
        <v>0</v>
      </c>
      <c r="F21" s="30"/>
      <c r="G21" s="31">
        <v>0</v>
      </c>
      <c r="H21" s="30"/>
      <c r="I21" s="31">
        <v>0</v>
      </c>
      <c r="J21" s="31"/>
      <c r="K21" s="31">
        <v>34894</v>
      </c>
      <c r="L21" s="30"/>
      <c r="M21" s="31">
        <v>34894000000</v>
      </c>
      <c r="N21" s="30"/>
      <c r="O21" s="31">
        <v>32888890760</v>
      </c>
      <c r="P21" s="30"/>
      <c r="Q21" s="31">
        <v>2005109240</v>
      </c>
    </row>
    <row r="22" spans="1:17" ht="36">
      <c r="A22" s="24" t="s">
        <v>220</v>
      </c>
      <c r="C22" s="31">
        <v>0</v>
      </c>
      <c r="D22" s="30"/>
      <c r="E22" s="31">
        <v>0</v>
      </c>
      <c r="F22" s="30"/>
      <c r="G22" s="31">
        <v>0</v>
      </c>
      <c r="H22" s="30"/>
      <c r="I22" s="31">
        <v>0</v>
      </c>
      <c r="J22" s="31"/>
      <c r="K22" s="31">
        <v>9862</v>
      </c>
      <c r="L22" s="30"/>
      <c r="M22" s="31">
        <v>9862000000</v>
      </c>
      <c r="N22" s="30"/>
      <c r="O22" s="31">
        <v>9107089481</v>
      </c>
      <c r="P22" s="30"/>
      <c r="Q22" s="31">
        <v>754910519</v>
      </c>
    </row>
    <row r="23" spans="1:17" ht="18">
      <c r="A23" s="24" t="s">
        <v>207</v>
      </c>
      <c r="C23" s="31">
        <v>0</v>
      </c>
      <c r="D23" s="30"/>
      <c r="E23" s="31">
        <v>0</v>
      </c>
      <c r="F23" s="30"/>
      <c r="G23" s="31">
        <v>0</v>
      </c>
      <c r="H23" s="30"/>
      <c r="I23" s="31">
        <v>0</v>
      </c>
      <c r="J23" s="31"/>
      <c r="K23" s="31">
        <v>5335</v>
      </c>
      <c r="L23" s="30"/>
      <c r="M23" s="31">
        <v>168219308</v>
      </c>
      <c r="N23" s="30"/>
      <c r="O23" s="31">
        <v>121811976</v>
      </c>
      <c r="P23" s="30"/>
      <c r="Q23" s="31">
        <v>46407332</v>
      </c>
    </row>
    <row r="24" spans="1:17" ht="18">
      <c r="A24" s="24" t="s">
        <v>17</v>
      </c>
      <c r="C24" s="31">
        <v>1500000</v>
      </c>
      <c r="D24" s="30"/>
      <c r="E24" s="31">
        <v>34414011548</v>
      </c>
      <c r="F24" s="30"/>
      <c r="G24" s="31">
        <v>29821251547</v>
      </c>
      <c r="H24" s="30"/>
      <c r="I24" s="31">
        <v>4592760001</v>
      </c>
      <c r="J24" s="30"/>
      <c r="K24" s="31">
        <v>1500000</v>
      </c>
      <c r="L24" s="30"/>
      <c r="M24" s="31">
        <v>34414011548</v>
      </c>
      <c r="N24" s="30"/>
      <c r="O24" s="31">
        <v>29821251547</v>
      </c>
      <c r="P24" s="30"/>
      <c r="Q24" s="31">
        <v>4592760001</v>
      </c>
    </row>
    <row r="25" spans="1:17" ht="18">
      <c r="A25" s="24" t="s">
        <v>18</v>
      </c>
      <c r="C25" s="31">
        <v>0</v>
      </c>
      <c r="D25" s="30"/>
      <c r="E25" s="31">
        <v>0</v>
      </c>
      <c r="F25" s="30"/>
      <c r="G25" s="31">
        <v>0</v>
      </c>
      <c r="H25" s="30"/>
      <c r="I25" s="31">
        <v>0</v>
      </c>
      <c r="J25" s="31"/>
      <c r="K25" s="31">
        <v>50000</v>
      </c>
      <c r="L25" s="30"/>
      <c r="M25" s="31">
        <v>7099159979</v>
      </c>
      <c r="N25" s="30"/>
      <c r="O25" s="31">
        <v>8493265455</v>
      </c>
      <c r="P25" s="30"/>
      <c r="Q25" s="31">
        <v>-1394105476</v>
      </c>
    </row>
    <row r="26" spans="1:17" ht="18">
      <c r="A26" s="24" t="s">
        <v>19</v>
      </c>
      <c r="C26" s="31">
        <v>0</v>
      </c>
      <c r="D26" s="30"/>
      <c r="E26" s="31">
        <v>0</v>
      </c>
      <c r="F26" s="30"/>
      <c r="G26" s="31">
        <v>0</v>
      </c>
      <c r="H26" s="30"/>
      <c r="I26" s="31">
        <v>0</v>
      </c>
      <c r="J26" s="31"/>
      <c r="K26" s="31">
        <v>3685459</v>
      </c>
      <c r="L26" s="30"/>
      <c r="M26" s="31">
        <v>14511698544</v>
      </c>
      <c r="N26" s="30"/>
      <c r="O26" s="31">
        <v>17553038250</v>
      </c>
      <c r="P26" s="30"/>
      <c r="Q26" s="31">
        <v>-3041339706</v>
      </c>
    </row>
    <row r="27" spans="1:17" ht="18">
      <c r="A27" s="24" t="s">
        <v>20</v>
      </c>
      <c r="C27" s="31">
        <v>5000000</v>
      </c>
      <c r="D27" s="30"/>
      <c r="E27" s="31">
        <v>19916226445</v>
      </c>
      <c r="F27" s="30"/>
      <c r="G27" s="31">
        <v>19161570211</v>
      </c>
      <c r="H27" s="30"/>
      <c r="I27" s="31">
        <v>754656234</v>
      </c>
      <c r="J27" s="30"/>
      <c r="K27" s="31">
        <v>5000000</v>
      </c>
      <c r="L27" s="30"/>
      <c r="M27" s="31">
        <v>19916226445</v>
      </c>
      <c r="N27" s="30"/>
      <c r="O27" s="31">
        <v>19161570211</v>
      </c>
      <c r="P27" s="30"/>
      <c r="Q27" s="31">
        <v>754656234</v>
      </c>
    </row>
    <row r="28" spans="1:17" ht="18">
      <c r="A28" s="24" t="s">
        <v>151</v>
      </c>
      <c r="C28" s="31">
        <v>0</v>
      </c>
      <c r="D28" s="30"/>
      <c r="E28" s="31">
        <v>0</v>
      </c>
      <c r="F28" s="30"/>
      <c r="G28" s="31">
        <v>0</v>
      </c>
      <c r="H28" s="30"/>
      <c r="I28" s="31">
        <v>0</v>
      </c>
      <c r="J28" s="31"/>
      <c r="K28" s="31">
        <v>1486153</v>
      </c>
      <c r="L28" s="30"/>
      <c r="M28" s="31">
        <v>10774781883</v>
      </c>
      <c r="N28" s="30"/>
      <c r="O28" s="31">
        <v>9701272430</v>
      </c>
      <c r="P28" s="30"/>
      <c r="Q28" s="31">
        <v>1073509453</v>
      </c>
    </row>
    <row r="29" spans="1:17" ht="18">
      <c r="A29" s="24" t="s">
        <v>23</v>
      </c>
      <c r="C29" s="31">
        <v>243891</v>
      </c>
      <c r="D29" s="30"/>
      <c r="E29" s="31">
        <v>1185730332</v>
      </c>
      <c r="F29" s="30"/>
      <c r="G29" s="31">
        <v>1286724550</v>
      </c>
      <c r="H29" s="30"/>
      <c r="I29" s="31">
        <v>-100994218</v>
      </c>
      <c r="J29" s="30"/>
      <c r="K29" s="31">
        <v>1078621</v>
      </c>
      <c r="L29" s="30"/>
      <c r="M29" s="31">
        <v>5733569854</v>
      </c>
      <c r="N29" s="30"/>
      <c r="O29" s="31">
        <v>5687677640</v>
      </c>
      <c r="P29" s="30"/>
      <c r="Q29" s="31">
        <v>45892214</v>
      </c>
    </row>
    <row r="30" spans="1:17" ht="18">
      <c r="A30" s="24" t="s">
        <v>221</v>
      </c>
      <c r="C30" s="31">
        <v>0</v>
      </c>
      <c r="D30" s="30"/>
      <c r="E30" s="31">
        <v>0</v>
      </c>
      <c r="F30" s="30"/>
      <c r="G30" s="31">
        <v>0</v>
      </c>
      <c r="H30" s="30"/>
      <c r="I30" s="31">
        <v>0</v>
      </c>
      <c r="J30" s="31"/>
      <c r="K30" s="31">
        <v>900000</v>
      </c>
      <c r="L30" s="30"/>
      <c r="M30" s="31">
        <v>11540920537</v>
      </c>
      <c r="N30" s="30"/>
      <c r="O30" s="31">
        <v>10438168278</v>
      </c>
      <c r="P30" s="30"/>
      <c r="Q30" s="31">
        <v>1102752259</v>
      </c>
    </row>
    <row r="31" spans="1:17" ht="18">
      <c r="A31" s="24" t="s">
        <v>24</v>
      </c>
      <c r="C31" s="31">
        <v>25453</v>
      </c>
      <c r="D31" s="30"/>
      <c r="E31" s="31">
        <v>130404216</v>
      </c>
      <c r="F31" s="30"/>
      <c r="G31" s="31">
        <v>24672454</v>
      </c>
      <c r="H31" s="30"/>
      <c r="I31" s="31">
        <v>105731762</v>
      </c>
      <c r="J31" s="30"/>
      <c r="K31" s="31">
        <v>25453</v>
      </c>
      <c r="L31" s="30"/>
      <c r="M31" s="31">
        <v>130404216</v>
      </c>
      <c r="N31" s="30"/>
      <c r="O31" s="31">
        <v>24672454</v>
      </c>
      <c r="P31" s="30"/>
      <c r="Q31" s="31">
        <v>105731762</v>
      </c>
    </row>
    <row r="32" spans="1:17" ht="18">
      <c r="A32" s="24" t="s">
        <v>25</v>
      </c>
      <c r="C32" s="31">
        <v>25453</v>
      </c>
      <c r="D32" s="30"/>
      <c r="E32" s="31">
        <v>25453000</v>
      </c>
      <c r="F32" s="30"/>
      <c r="G32" s="31">
        <v>25476109</v>
      </c>
      <c r="H32" s="30"/>
      <c r="I32" s="31">
        <v>-23109</v>
      </c>
      <c r="J32" s="30"/>
      <c r="K32" s="31">
        <v>25453</v>
      </c>
      <c r="L32" s="30"/>
      <c r="M32" s="31">
        <v>25453000</v>
      </c>
      <c r="N32" s="30"/>
      <c r="O32" s="31">
        <v>25476109</v>
      </c>
      <c r="P32" s="30"/>
      <c r="Q32" s="31">
        <v>-23109</v>
      </c>
    </row>
    <row r="33" spans="1:17" ht="18">
      <c r="A33" s="24" t="s">
        <v>26</v>
      </c>
      <c r="C33" s="31">
        <v>700000</v>
      </c>
      <c r="D33" s="30"/>
      <c r="E33" s="31">
        <v>3006030408</v>
      </c>
      <c r="F33" s="30"/>
      <c r="G33" s="31">
        <v>3547954849</v>
      </c>
      <c r="H33" s="30"/>
      <c r="I33" s="31">
        <v>-541924441</v>
      </c>
      <c r="J33" s="30"/>
      <c r="K33" s="31">
        <v>700000</v>
      </c>
      <c r="L33" s="30"/>
      <c r="M33" s="31">
        <v>3006030408</v>
      </c>
      <c r="N33" s="30"/>
      <c r="O33" s="31">
        <v>3547954849</v>
      </c>
      <c r="P33" s="30"/>
      <c r="Q33" s="31">
        <v>-541924441</v>
      </c>
    </row>
    <row r="34" spans="1:17" ht="18">
      <c r="A34" s="24" t="s">
        <v>222</v>
      </c>
      <c r="C34" s="31">
        <v>0</v>
      </c>
      <c r="D34" s="30"/>
      <c r="E34" s="31">
        <v>0</v>
      </c>
      <c r="F34" s="30"/>
      <c r="G34" s="31">
        <v>0</v>
      </c>
      <c r="H34" s="30"/>
      <c r="I34" s="31">
        <v>0</v>
      </c>
      <c r="J34" s="31"/>
      <c r="K34" s="31">
        <v>62000000</v>
      </c>
      <c r="L34" s="30"/>
      <c r="M34" s="31">
        <v>62000000000</v>
      </c>
      <c r="N34" s="30"/>
      <c r="O34" s="31">
        <v>38868296000</v>
      </c>
      <c r="P34" s="30"/>
      <c r="Q34" s="31">
        <v>23131704000</v>
      </c>
    </row>
    <row r="35" spans="1:17" ht="36">
      <c r="A35" s="24" t="s">
        <v>155</v>
      </c>
      <c r="C35" s="31">
        <v>0</v>
      </c>
      <c r="D35" s="30"/>
      <c r="E35" s="31">
        <v>0</v>
      </c>
      <c r="F35" s="30"/>
      <c r="G35" s="31">
        <v>0</v>
      </c>
      <c r="H35" s="30"/>
      <c r="I35" s="31">
        <v>0</v>
      </c>
      <c r="J35" s="31"/>
      <c r="K35" s="31">
        <v>650804</v>
      </c>
      <c r="L35" s="30"/>
      <c r="M35" s="31">
        <v>11059845637</v>
      </c>
      <c r="N35" s="30"/>
      <c r="O35" s="31">
        <v>4903943824</v>
      </c>
      <c r="P35" s="30"/>
      <c r="Q35" s="31">
        <v>6155901813</v>
      </c>
    </row>
    <row r="36" spans="1:17" ht="36">
      <c r="A36" s="24" t="s">
        <v>27</v>
      </c>
      <c r="C36" s="31">
        <v>2850000</v>
      </c>
      <c r="D36" s="30"/>
      <c r="E36" s="31">
        <v>23584512065</v>
      </c>
      <c r="F36" s="30"/>
      <c r="G36" s="31">
        <v>21330205661</v>
      </c>
      <c r="H36" s="30"/>
      <c r="I36" s="31">
        <v>2254306404</v>
      </c>
      <c r="J36" s="30"/>
      <c r="K36" s="31">
        <v>2850000</v>
      </c>
      <c r="L36" s="30"/>
      <c r="M36" s="31">
        <v>23584512065</v>
      </c>
      <c r="N36" s="30"/>
      <c r="O36" s="31">
        <v>21330205661</v>
      </c>
      <c r="P36" s="30"/>
      <c r="Q36" s="31">
        <v>2254306404</v>
      </c>
    </row>
    <row r="37" spans="1:17" ht="18">
      <c r="A37" s="24" t="s">
        <v>223</v>
      </c>
      <c r="C37" s="31">
        <v>0</v>
      </c>
      <c r="D37" s="30"/>
      <c r="E37" s="31">
        <v>0</v>
      </c>
      <c r="F37" s="30"/>
      <c r="G37" s="31">
        <v>0</v>
      </c>
      <c r="H37" s="30"/>
      <c r="I37" s="31">
        <v>0</v>
      </c>
      <c r="J37" s="31"/>
      <c r="K37" s="31">
        <v>150000</v>
      </c>
      <c r="L37" s="30"/>
      <c r="M37" s="31">
        <v>16608161730</v>
      </c>
      <c r="N37" s="30"/>
      <c r="O37" s="31">
        <v>13763023894</v>
      </c>
      <c r="P37" s="30"/>
      <c r="Q37" s="31">
        <v>2845137836</v>
      </c>
    </row>
    <row r="38" spans="1:17" ht="18">
      <c r="A38" s="24" t="s">
        <v>157</v>
      </c>
      <c r="C38" s="31">
        <v>0</v>
      </c>
      <c r="D38" s="30"/>
      <c r="E38" s="31">
        <v>0</v>
      </c>
      <c r="F38" s="30"/>
      <c r="G38" s="31">
        <v>0</v>
      </c>
      <c r="H38" s="30"/>
      <c r="I38" s="31">
        <v>0</v>
      </c>
      <c r="J38" s="31"/>
      <c r="K38" s="31">
        <v>200000</v>
      </c>
      <c r="L38" s="30"/>
      <c r="M38" s="31">
        <v>7622280405</v>
      </c>
      <c r="N38" s="30"/>
      <c r="O38" s="31">
        <v>6756760227</v>
      </c>
      <c r="P38" s="30"/>
      <c r="Q38" s="31">
        <v>865520178</v>
      </c>
    </row>
    <row r="39" spans="1:17" ht="18">
      <c r="A39" s="24" t="s">
        <v>28</v>
      </c>
      <c r="C39" s="31">
        <v>1500000</v>
      </c>
      <c r="D39" s="30"/>
      <c r="E39" s="31">
        <v>14716910482</v>
      </c>
      <c r="F39" s="30"/>
      <c r="G39" s="31">
        <v>15151039099</v>
      </c>
      <c r="H39" s="30"/>
      <c r="I39" s="31">
        <v>-434128617</v>
      </c>
      <c r="J39" s="30"/>
      <c r="K39" s="31">
        <v>1500000</v>
      </c>
      <c r="L39" s="30"/>
      <c r="M39" s="31">
        <v>14716910482</v>
      </c>
      <c r="N39" s="30"/>
      <c r="O39" s="31">
        <v>15151039099</v>
      </c>
      <c r="P39" s="30"/>
      <c r="Q39" s="31">
        <v>-434128617</v>
      </c>
    </row>
    <row r="40" spans="1:17" ht="18">
      <c r="A40" s="24" t="s">
        <v>224</v>
      </c>
      <c r="C40" s="31">
        <v>0</v>
      </c>
      <c r="D40" s="30"/>
      <c r="E40" s="31">
        <v>0</v>
      </c>
      <c r="F40" s="30"/>
      <c r="G40" s="31">
        <v>0</v>
      </c>
      <c r="H40" s="30"/>
      <c r="I40" s="31">
        <v>0</v>
      </c>
      <c r="J40" s="31"/>
      <c r="K40" s="31">
        <v>4789534</v>
      </c>
      <c r="L40" s="30"/>
      <c r="M40" s="31">
        <v>18391060655</v>
      </c>
      <c r="N40" s="30"/>
      <c r="O40" s="31">
        <v>15838594177</v>
      </c>
      <c r="P40" s="30"/>
      <c r="Q40" s="31">
        <v>2552466478</v>
      </c>
    </row>
    <row r="41" spans="1:17" ht="18">
      <c r="A41" s="24" t="s">
        <v>29</v>
      </c>
      <c r="C41" s="31">
        <v>1400000</v>
      </c>
      <c r="D41" s="30"/>
      <c r="E41" s="31">
        <v>15157206225</v>
      </c>
      <c r="F41" s="30"/>
      <c r="G41" s="31">
        <v>10069528374</v>
      </c>
      <c r="H41" s="30"/>
      <c r="I41" s="31">
        <v>5087677851</v>
      </c>
      <c r="J41" s="30"/>
      <c r="K41" s="31">
        <v>2800000</v>
      </c>
      <c r="L41" s="30"/>
      <c r="M41" s="31">
        <v>27110806694</v>
      </c>
      <c r="N41" s="30"/>
      <c r="O41" s="31">
        <v>20158232361</v>
      </c>
      <c r="P41" s="30"/>
      <c r="Q41" s="31">
        <v>6952574333</v>
      </c>
    </row>
    <row r="42" spans="1:17" ht="36">
      <c r="A42" s="24" t="s">
        <v>225</v>
      </c>
      <c r="C42" s="31">
        <v>0</v>
      </c>
      <c r="D42" s="30"/>
      <c r="E42" s="31">
        <v>0</v>
      </c>
      <c r="F42" s="30"/>
      <c r="G42" s="31">
        <v>0</v>
      </c>
      <c r="H42" s="30"/>
      <c r="I42" s="31">
        <v>0</v>
      </c>
      <c r="J42" s="31"/>
      <c r="K42" s="31">
        <v>908</v>
      </c>
      <c r="L42" s="30"/>
      <c r="M42" s="31">
        <v>9190255</v>
      </c>
      <c r="N42" s="30"/>
      <c r="O42" s="31">
        <v>4510022</v>
      </c>
      <c r="P42" s="30"/>
      <c r="Q42" s="31">
        <v>4680233</v>
      </c>
    </row>
    <row r="43" spans="1:17" ht="18">
      <c r="A43" s="24" t="s">
        <v>30</v>
      </c>
      <c r="C43" s="31">
        <v>0</v>
      </c>
      <c r="D43" s="30"/>
      <c r="E43" s="31">
        <v>0</v>
      </c>
      <c r="F43" s="30"/>
      <c r="G43" s="31">
        <v>0</v>
      </c>
      <c r="H43" s="30"/>
      <c r="I43" s="31">
        <v>0</v>
      </c>
      <c r="J43" s="31"/>
      <c r="K43" s="31">
        <v>1500000</v>
      </c>
      <c r="L43" s="30"/>
      <c r="M43" s="31">
        <v>21640282096</v>
      </c>
      <c r="N43" s="30"/>
      <c r="O43" s="31">
        <v>19958659764</v>
      </c>
      <c r="P43" s="30"/>
      <c r="Q43" s="31">
        <v>1681622332</v>
      </c>
    </row>
    <row r="44" spans="1:17" ht="18">
      <c r="A44" s="24" t="s">
        <v>226</v>
      </c>
      <c r="C44" s="31">
        <v>0</v>
      </c>
      <c r="D44" s="30"/>
      <c r="E44" s="31">
        <v>0</v>
      </c>
      <c r="F44" s="30"/>
      <c r="G44" s="31">
        <v>0</v>
      </c>
      <c r="H44" s="30"/>
      <c r="I44" s="31">
        <v>0</v>
      </c>
      <c r="J44" s="31"/>
      <c r="K44" s="31">
        <v>2987862</v>
      </c>
      <c r="L44" s="30"/>
      <c r="M44" s="31">
        <v>26005778176</v>
      </c>
      <c r="N44" s="30"/>
      <c r="O44" s="31">
        <v>32337870151</v>
      </c>
      <c r="P44" s="30"/>
      <c r="Q44" s="31">
        <v>-6332091975</v>
      </c>
    </row>
    <row r="45" spans="1:17" ht="18">
      <c r="A45" s="24" t="s">
        <v>227</v>
      </c>
      <c r="C45" s="31">
        <v>0</v>
      </c>
      <c r="D45" s="30"/>
      <c r="E45" s="31">
        <v>0</v>
      </c>
      <c r="F45" s="30"/>
      <c r="G45" s="31">
        <v>0</v>
      </c>
      <c r="H45" s="30"/>
      <c r="I45" s="31">
        <v>0</v>
      </c>
      <c r="J45" s="31"/>
      <c r="K45" s="31">
        <v>1210</v>
      </c>
      <c r="L45" s="30"/>
      <c r="M45" s="31">
        <v>694021</v>
      </c>
      <c r="N45" s="30"/>
      <c r="O45" s="31">
        <v>-175350</v>
      </c>
      <c r="P45" s="30"/>
      <c r="Q45" s="31">
        <v>869371</v>
      </c>
    </row>
    <row r="46" spans="1:17" ht="18">
      <c r="A46" s="24" t="s">
        <v>31</v>
      </c>
      <c r="C46" s="31">
        <v>0</v>
      </c>
      <c r="D46" s="30"/>
      <c r="E46" s="31">
        <v>0</v>
      </c>
      <c r="F46" s="30"/>
      <c r="G46" s="31">
        <v>0</v>
      </c>
      <c r="H46" s="30"/>
      <c r="I46" s="31">
        <v>0</v>
      </c>
      <c r="J46" s="31"/>
      <c r="K46" s="31">
        <v>550000</v>
      </c>
      <c r="L46" s="30"/>
      <c r="M46" s="31">
        <v>4200656504</v>
      </c>
      <c r="N46" s="30"/>
      <c r="O46" s="31">
        <v>4933931150</v>
      </c>
      <c r="P46" s="30"/>
      <c r="Q46" s="31">
        <v>-733274646</v>
      </c>
    </row>
    <row r="47" spans="1:17" ht="18">
      <c r="A47" s="24" t="s">
        <v>32</v>
      </c>
      <c r="C47" s="31">
        <v>1390582</v>
      </c>
      <c r="D47" s="30"/>
      <c r="E47" s="31">
        <v>32898931363</v>
      </c>
      <c r="F47" s="30"/>
      <c r="G47" s="31">
        <v>32261295168</v>
      </c>
      <c r="H47" s="30"/>
      <c r="I47" s="31">
        <v>637636195</v>
      </c>
      <c r="J47" s="30"/>
      <c r="K47" s="31">
        <v>1390582</v>
      </c>
      <c r="L47" s="30"/>
      <c r="M47" s="31">
        <v>32898931363</v>
      </c>
      <c r="N47" s="30"/>
      <c r="O47" s="31">
        <v>32261295168</v>
      </c>
      <c r="P47" s="30"/>
      <c r="Q47" s="31">
        <v>637636195</v>
      </c>
    </row>
    <row r="48" spans="1:17" ht="18">
      <c r="A48" s="24" t="s">
        <v>228</v>
      </c>
      <c r="C48" s="31">
        <v>0</v>
      </c>
      <c r="D48" s="30"/>
      <c r="E48" s="31">
        <v>0</v>
      </c>
      <c r="F48" s="30"/>
      <c r="G48" s="31">
        <v>0</v>
      </c>
      <c r="H48" s="30"/>
      <c r="I48" s="31">
        <v>0</v>
      </c>
      <c r="J48" s="31"/>
      <c r="K48" s="31">
        <v>300000</v>
      </c>
      <c r="L48" s="30"/>
      <c r="M48" s="31">
        <v>3366538564</v>
      </c>
      <c r="N48" s="30"/>
      <c r="O48" s="31">
        <v>3246878238</v>
      </c>
      <c r="P48" s="30"/>
      <c r="Q48" s="31">
        <v>119660326</v>
      </c>
    </row>
    <row r="49" spans="1:17" ht="18">
      <c r="A49" s="24" t="s">
        <v>33</v>
      </c>
      <c r="C49" s="31">
        <v>300000</v>
      </c>
      <c r="D49" s="30"/>
      <c r="E49" s="31">
        <v>8105033566</v>
      </c>
      <c r="F49" s="30"/>
      <c r="G49" s="31">
        <v>8190114560</v>
      </c>
      <c r="H49" s="30"/>
      <c r="I49" s="31">
        <v>-85080994</v>
      </c>
      <c r="J49" s="30"/>
      <c r="K49" s="31">
        <v>300000</v>
      </c>
      <c r="L49" s="30"/>
      <c r="M49" s="31">
        <v>8105033566</v>
      </c>
      <c r="N49" s="30"/>
      <c r="O49" s="31">
        <v>8190114560</v>
      </c>
      <c r="P49" s="30"/>
      <c r="Q49" s="31">
        <v>-85080994</v>
      </c>
    </row>
    <row r="50" spans="1:17" ht="18">
      <c r="A50" s="24" t="s">
        <v>229</v>
      </c>
      <c r="C50" s="31">
        <v>0</v>
      </c>
      <c r="D50" s="30"/>
      <c r="E50" s="31">
        <v>0</v>
      </c>
      <c r="F50" s="30"/>
      <c r="G50" s="31">
        <v>0</v>
      </c>
      <c r="H50" s="30"/>
      <c r="I50" s="31">
        <v>0</v>
      </c>
      <c r="J50" s="31"/>
      <c r="K50" s="31">
        <v>200000</v>
      </c>
      <c r="L50" s="30"/>
      <c r="M50" s="31">
        <v>3942088819</v>
      </c>
      <c r="N50" s="30"/>
      <c r="O50" s="31">
        <v>4193164309</v>
      </c>
      <c r="P50" s="30"/>
      <c r="Q50" s="31">
        <v>-251075490</v>
      </c>
    </row>
    <row r="51" spans="1:17" ht="18">
      <c r="A51" s="24" t="s">
        <v>161</v>
      </c>
      <c r="C51" s="31">
        <v>0</v>
      </c>
      <c r="D51" s="30"/>
      <c r="E51" s="31">
        <v>0</v>
      </c>
      <c r="F51" s="30"/>
      <c r="G51" s="31">
        <v>0</v>
      </c>
      <c r="H51" s="30"/>
      <c r="I51" s="31">
        <v>0</v>
      </c>
      <c r="J51" s="31"/>
      <c r="K51" s="31">
        <v>4133</v>
      </c>
      <c r="L51" s="30"/>
      <c r="M51" s="31">
        <v>258829753</v>
      </c>
      <c r="N51" s="30"/>
      <c r="O51" s="31">
        <v>84727335</v>
      </c>
      <c r="P51" s="30"/>
      <c r="Q51" s="31">
        <v>174102418</v>
      </c>
    </row>
    <row r="52" spans="1:17" ht="18">
      <c r="A52" s="24" t="s">
        <v>230</v>
      </c>
      <c r="C52" s="31">
        <v>0</v>
      </c>
      <c r="D52" s="30"/>
      <c r="E52" s="31">
        <v>0</v>
      </c>
      <c r="F52" s="30"/>
      <c r="G52" s="31">
        <v>0</v>
      </c>
      <c r="H52" s="30"/>
      <c r="I52" s="31">
        <v>0</v>
      </c>
      <c r="J52" s="31"/>
      <c r="K52" s="31">
        <v>408266</v>
      </c>
      <c r="L52" s="30"/>
      <c r="M52" s="31">
        <v>10339652960</v>
      </c>
      <c r="N52" s="30"/>
      <c r="O52" s="31">
        <v>10923707920</v>
      </c>
      <c r="P52" s="30"/>
      <c r="Q52" s="31">
        <v>-584054960</v>
      </c>
    </row>
    <row r="53" spans="1:17" ht="18">
      <c r="A53" s="24" t="s">
        <v>231</v>
      </c>
      <c r="C53" s="31">
        <v>0</v>
      </c>
      <c r="D53" s="30"/>
      <c r="E53" s="31">
        <v>0</v>
      </c>
      <c r="F53" s="30"/>
      <c r="G53" s="31">
        <v>0</v>
      </c>
      <c r="H53" s="30"/>
      <c r="I53" s="31">
        <v>0</v>
      </c>
      <c r="J53" s="31"/>
      <c r="K53" s="31">
        <v>10978</v>
      </c>
      <c r="L53" s="30"/>
      <c r="M53" s="31">
        <v>827137578</v>
      </c>
      <c r="N53" s="30"/>
      <c r="O53" s="31">
        <v>777787967</v>
      </c>
      <c r="P53" s="30"/>
      <c r="Q53" s="31">
        <v>49349611</v>
      </c>
    </row>
    <row r="54" spans="1:17" ht="18">
      <c r="A54" s="24" t="s">
        <v>34</v>
      </c>
      <c r="C54" s="31">
        <v>750000</v>
      </c>
      <c r="D54" s="30"/>
      <c r="E54" s="31">
        <v>26130629898</v>
      </c>
      <c r="F54" s="30"/>
      <c r="G54" s="31">
        <v>25696576715</v>
      </c>
      <c r="H54" s="30"/>
      <c r="I54" s="31">
        <v>434053183</v>
      </c>
      <c r="J54" s="30"/>
      <c r="K54" s="31">
        <v>1357472</v>
      </c>
      <c r="L54" s="30"/>
      <c r="M54" s="31">
        <v>43758050347</v>
      </c>
      <c r="N54" s="30"/>
      <c r="O54" s="31">
        <v>37933945048</v>
      </c>
      <c r="P54" s="30"/>
      <c r="Q54" s="31">
        <v>5824105299</v>
      </c>
    </row>
    <row r="55" spans="1:17" ht="18">
      <c r="A55" s="24" t="s">
        <v>35</v>
      </c>
      <c r="C55" s="31">
        <v>1510000</v>
      </c>
      <c r="D55" s="30"/>
      <c r="E55" s="31">
        <v>20849105326</v>
      </c>
      <c r="F55" s="30"/>
      <c r="G55" s="31">
        <v>17085245326</v>
      </c>
      <c r="H55" s="30"/>
      <c r="I55" s="31">
        <v>3763860000</v>
      </c>
      <c r="J55" s="30"/>
      <c r="K55" s="31">
        <v>1510000</v>
      </c>
      <c r="L55" s="30"/>
      <c r="M55" s="31">
        <v>20849105326</v>
      </c>
      <c r="N55" s="30"/>
      <c r="O55" s="31">
        <v>17085245326</v>
      </c>
      <c r="P55" s="30"/>
      <c r="Q55" s="31">
        <v>3763860000</v>
      </c>
    </row>
    <row r="56" spans="1:17" ht="18">
      <c r="A56" s="24" t="s">
        <v>164</v>
      </c>
      <c r="C56" s="31">
        <v>0</v>
      </c>
      <c r="D56" s="30"/>
      <c r="E56" s="31">
        <v>0</v>
      </c>
      <c r="F56" s="30"/>
      <c r="G56" s="31">
        <v>0</v>
      </c>
      <c r="H56" s="30"/>
      <c r="I56" s="31">
        <v>0</v>
      </c>
      <c r="J56" s="31"/>
      <c r="K56" s="31">
        <v>812425</v>
      </c>
      <c r="L56" s="30"/>
      <c r="M56" s="31">
        <v>15255651109</v>
      </c>
      <c r="N56" s="30"/>
      <c r="O56" s="31">
        <v>12232525426</v>
      </c>
      <c r="P56" s="30"/>
      <c r="Q56" s="31">
        <v>3023125683</v>
      </c>
    </row>
    <row r="57" spans="1:17" ht="18">
      <c r="A57" s="24" t="s">
        <v>36</v>
      </c>
      <c r="C57" s="31">
        <v>0</v>
      </c>
      <c r="D57" s="30"/>
      <c r="E57" s="31">
        <v>0</v>
      </c>
      <c r="F57" s="30"/>
      <c r="G57" s="31">
        <v>0</v>
      </c>
      <c r="H57" s="30"/>
      <c r="I57" s="31">
        <v>0</v>
      </c>
      <c r="J57" s="31"/>
      <c r="K57" s="31">
        <v>6489569</v>
      </c>
      <c r="L57" s="30"/>
      <c r="M57" s="31">
        <v>71642112717</v>
      </c>
      <c r="N57" s="30"/>
      <c r="O57" s="31">
        <v>67241708653</v>
      </c>
      <c r="P57" s="30"/>
      <c r="Q57" s="31">
        <v>4400404064</v>
      </c>
    </row>
    <row r="58" spans="1:17" ht="18">
      <c r="A58" s="24" t="s">
        <v>232</v>
      </c>
      <c r="C58" s="31">
        <v>0</v>
      </c>
      <c r="D58" s="30"/>
      <c r="E58" s="31">
        <v>0</v>
      </c>
      <c r="F58" s="30"/>
      <c r="G58" s="31">
        <v>0</v>
      </c>
      <c r="H58" s="30"/>
      <c r="I58" s="31">
        <v>0</v>
      </c>
      <c r="J58" s="31"/>
      <c r="K58" s="31">
        <v>160</v>
      </c>
      <c r="L58" s="30"/>
      <c r="M58" s="31">
        <v>9237512</v>
      </c>
      <c r="N58" s="30"/>
      <c r="O58" s="31">
        <v>10383987</v>
      </c>
      <c r="P58" s="30"/>
      <c r="Q58" s="31">
        <v>-1146475</v>
      </c>
    </row>
    <row r="59" spans="1:17" ht="36">
      <c r="A59" s="24" t="s">
        <v>168</v>
      </c>
      <c r="C59" s="31">
        <v>0</v>
      </c>
      <c r="D59" s="30"/>
      <c r="E59" s="31">
        <v>0</v>
      </c>
      <c r="F59" s="30"/>
      <c r="G59" s="31">
        <v>0</v>
      </c>
      <c r="H59" s="30"/>
      <c r="I59" s="31">
        <v>0</v>
      </c>
      <c r="J59" s="31"/>
      <c r="K59" s="31">
        <v>501380</v>
      </c>
      <c r="L59" s="30"/>
      <c r="M59" s="31">
        <v>10939688740</v>
      </c>
      <c r="N59" s="30"/>
      <c r="O59" s="31">
        <v>11770805573</v>
      </c>
      <c r="P59" s="30"/>
      <c r="Q59" s="31">
        <v>-831116833</v>
      </c>
    </row>
    <row r="60" spans="1:17" ht="18">
      <c r="A60" s="24" t="s">
        <v>38</v>
      </c>
      <c r="C60" s="31">
        <v>0</v>
      </c>
      <c r="D60" s="30"/>
      <c r="E60" s="31">
        <v>0</v>
      </c>
      <c r="F60" s="30"/>
      <c r="G60" s="31">
        <v>0</v>
      </c>
      <c r="H60" s="30"/>
      <c r="I60" s="31">
        <v>0</v>
      </c>
      <c r="J60" s="31"/>
      <c r="K60" s="31">
        <v>2000000</v>
      </c>
      <c r="L60" s="30"/>
      <c r="M60" s="31">
        <v>15346238605</v>
      </c>
      <c r="N60" s="30"/>
      <c r="O60" s="31">
        <v>12482876046</v>
      </c>
      <c r="P60" s="30"/>
      <c r="Q60" s="31">
        <v>2863362559</v>
      </c>
    </row>
    <row r="61" spans="1:17" ht="18">
      <c r="A61" s="24" t="s">
        <v>171</v>
      </c>
      <c r="C61" s="31">
        <v>0</v>
      </c>
      <c r="D61" s="30"/>
      <c r="E61" s="31">
        <v>0</v>
      </c>
      <c r="F61" s="30"/>
      <c r="G61" s="31">
        <v>0</v>
      </c>
      <c r="H61" s="30"/>
      <c r="I61" s="31">
        <v>0</v>
      </c>
      <c r="J61" s="31"/>
      <c r="K61" s="31">
        <v>722222</v>
      </c>
      <c r="L61" s="30"/>
      <c r="M61" s="31">
        <v>12180006273</v>
      </c>
      <c r="N61" s="30"/>
      <c r="O61" s="31">
        <v>12706156351</v>
      </c>
      <c r="P61" s="30"/>
      <c r="Q61" s="31">
        <v>-526150078</v>
      </c>
    </row>
    <row r="62" spans="1:17" ht="18">
      <c r="A62" s="24" t="s">
        <v>39</v>
      </c>
      <c r="C62" s="31">
        <v>0</v>
      </c>
      <c r="D62" s="30"/>
      <c r="E62" s="31">
        <v>0</v>
      </c>
      <c r="F62" s="30"/>
      <c r="G62" s="31">
        <v>0</v>
      </c>
      <c r="H62" s="30"/>
      <c r="I62" s="31">
        <v>0</v>
      </c>
      <c r="J62" s="31"/>
      <c r="K62" s="31">
        <v>89959</v>
      </c>
      <c r="L62" s="30"/>
      <c r="M62" s="31">
        <v>518657719</v>
      </c>
      <c r="N62" s="30"/>
      <c r="O62" s="31">
        <v>667383669</v>
      </c>
      <c r="P62" s="30"/>
      <c r="Q62" s="31">
        <v>-148725950</v>
      </c>
    </row>
    <row r="63" spans="1:17" ht="18">
      <c r="A63" s="24" t="s">
        <v>40</v>
      </c>
      <c r="C63" s="31">
        <v>0</v>
      </c>
      <c r="D63" s="30"/>
      <c r="E63" s="31">
        <v>0</v>
      </c>
      <c r="F63" s="30"/>
      <c r="G63" s="31">
        <v>0</v>
      </c>
      <c r="H63" s="30"/>
      <c r="I63" s="31">
        <v>0</v>
      </c>
      <c r="J63" s="31"/>
      <c r="K63" s="31">
        <v>100000</v>
      </c>
      <c r="L63" s="30"/>
      <c r="M63" s="31">
        <v>1590480000</v>
      </c>
      <c r="N63" s="30"/>
      <c r="O63" s="31">
        <v>-323374644</v>
      </c>
      <c r="P63" s="30"/>
      <c r="Q63" s="31">
        <v>1913854644</v>
      </c>
    </row>
    <row r="64" spans="1:17" ht="18">
      <c r="A64" s="24" t="s">
        <v>233</v>
      </c>
      <c r="C64" s="31">
        <v>0</v>
      </c>
      <c r="D64" s="30"/>
      <c r="E64" s="31">
        <v>0</v>
      </c>
      <c r="F64" s="30"/>
      <c r="G64" s="31">
        <v>0</v>
      </c>
      <c r="H64" s="30"/>
      <c r="I64" s="31">
        <v>0</v>
      </c>
      <c r="J64" s="31"/>
      <c r="K64" s="31">
        <v>1000000</v>
      </c>
      <c r="L64" s="30"/>
      <c r="M64" s="31">
        <v>30847519295</v>
      </c>
      <c r="N64" s="30"/>
      <c r="O64" s="31">
        <v>25272979285</v>
      </c>
      <c r="P64" s="30"/>
      <c r="Q64" s="31">
        <v>5574540010</v>
      </c>
    </row>
    <row r="65" spans="1:17" ht="18">
      <c r="A65" s="24" t="s">
        <v>234</v>
      </c>
      <c r="C65" s="31">
        <v>0</v>
      </c>
      <c r="D65" s="30"/>
      <c r="E65" s="31">
        <v>0</v>
      </c>
      <c r="F65" s="30"/>
      <c r="G65" s="31">
        <v>0</v>
      </c>
      <c r="H65" s="30"/>
      <c r="I65" s="31">
        <v>0</v>
      </c>
      <c r="J65" s="31"/>
      <c r="K65" s="31">
        <v>700000</v>
      </c>
      <c r="L65" s="30"/>
      <c r="M65" s="31">
        <v>63607466071</v>
      </c>
      <c r="N65" s="30"/>
      <c r="O65" s="31">
        <v>65915587876</v>
      </c>
      <c r="P65" s="30"/>
      <c r="Q65" s="31">
        <v>-2308121805</v>
      </c>
    </row>
    <row r="66" spans="1:17" ht="18">
      <c r="A66" s="24" t="s">
        <v>173</v>
      </c>
      <c r="C66" s="31">
        <v>0</v>
      </c>
      <c r="D66" s="30"/>
      <c r="E66" s="31">
        <v>0</v>
      </c>
      <c r="F66" s="30"/>
      <c r="G66" s="31">
        <v>0</v>
      </c>
      <c r="H66" s="30"/>
      <c r="I66" s="31">
        <v>0</v>
      </c>
      <c r="J66" s="31"/>
      <c r="K66" s="31">
        <v>1439227</v>
      </c>
      <c r="L66" s="30"/>
      <c r="M66" s="31">
        <v>40217640592</v>
      </c>
      <c r="N66" s="30"/>
      <c r="O66" s="31">
        <v>39285443504</v>
      </c>
      <c r="P66" s="30"/>
      <c r="Q66" s="31">
        <v>932197088</v>
      </c>
    </row>
    <row r="67" spans="1:17" ht="18">
      <c r="A67" s="24" t="s">
        <v>41</v>
      </c>
      <c r="C67" s="31">
        <v>325000</v>
      </c>
      <c r="D67" s="30"/>
      <c r="E67" s="31">
        <v>25528874796</v>
      </c>
      <c r="F67" s="30"/>
      <c r="G67" s="31">
        <v>19161386986</v>
      </c>
      <c r="H67" s="30"/>
      <c r="I67" s="31">
        <v>6367487810</v>
      </c>
      <c r="J67" s="30"/>
      <c r="K67" s="31">
        <v>625000</v>
      </c>
      <c r="L67" s="30"/>
      <c r="M67" s="31">
        <v>54495641371</v>
      </c>
      <c r="N67" s="30"/>
      <c r="O67" s="31">
        <v>39787903457</v>
      </c>
      <c r="P67" s="30"/>
      <c r="Q67" s="31">
        <v>14707737914</v>
      </c>
    </row>
    <row r="68" spans="1:17" ht="18">
      <c r="A68" s="19" t="s">
        <v>42</v>
      </c>
      <c r="C68" s="32">
        <f>SUM(C9:C67)</f>
        <v>17520379</v>
      </c>
      <c r="D68" s="30"/>
      <c r="E68" s="32">
        <f>SUM(E9:E67)</f>
        <v>225649059670</v>
      </c>
      <c r="F68" s="30"/>
      <c r="G68" s="32">
        <f>SUM(G9:G67)</f>
        <v>202813041609</v>
      </c>
      <c r="H68" s="30"/>
      <c r="I68" s="32">
        <f>SUM(I9:I67)</f>
        <v>22836018061</v>
      </c>
      <c r="J68" s="30"/>
      <c r="K68" s="32">
        <f>SUM(K9:K67)</f>
        <v>114749345</v>
      </c>
      <c r="L68" s="30"/>
      <c r="M68" s="32">
        <f>SUM(M9:M67)</f>
        <v>1109858652542</v>
      </c>
      <c r="N68" s="30"/>
      <c r="O68" s="32">
        <f>SUM(O9:O67)</f>
        <v>1010959863068</v>
      </c>
      <c r="P68" s="30"/>
      <c r="Q68" s="32">
        <f>SUM(Q9:Q67)</f>
        <v>98898789474</v>
      </c>
    </row>
    <row r="69" spans="1:17" ht="18">
      <c r="C69" s="33"/>
      <c r="D69" s="30"/>
      <c r="E69" s="33"/>
      <c r="F69" s="30"/>
      <c r="G69" s="33"/>
      <c r="H69" s="30"/>
      <c r="I69" s="33"/>
      <c r="J69" s="30"/>
      <c r="K69" s="33"/>
      <c r="L69" s="30"/>
      <c r="M69" s="33"/>
      <c r="N69" s="30"/>
      <c r="O69" s="33"/>
      <c r="P69" s="30"/>
      <c r="Q69" s="33"/>
    </row>
    <row r="71" spans="1:17" ht="18">
      <c r="A71" s="27" t="s">
        <v>235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9"/>
    </row>
  </sheetData>
  <mergeCells count="7">
    <mergeCell ref="A71:Q7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6"/>
  <sheetViews>
    <sheetView rightToLeft="1" workbookViewId="0">
      <selection activeCell="Q9" sqref="Q9:Q12"/>
    </sheetView>
  </sheetViews>
  <sheetFormatPr defaultRowHeight="17.25"/>
  <cols>
    <col min="1" max="1" width="21.28515625" style="7" customWidth="1"/>
    <col min="2" max="2" width="1.42578125" style="7" customWidth="1"/>
    <col min="3" max="3" width="14.14062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236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142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37.5">
      <c r="A8" s="26" t="s">
        <v>128</v>
      </c>
      <c r="C8" s="23" t="s">
        <v>9</v>
      </c>
      <c r="E8" s="23" t="s">
        <v>11</v>
      </c>
      <c r="G8" s="23" t="s">
        <v>205</v>
      </c>
      <c r="I8" s="23" t="s">
        <v>237</v>
      </c>
      <c r="K8" s="23" t="s">
        <v>9</v>
      </c>
      <c r="M8" s="23" t="s">
        <v>11</v>
      </c>
      <c r="O8" s="23" t="s">
        <v>205</v>
      </c>
      <c r="Q8" s="23" t="s">
        <v>237</v>
      </c>
    </row>
    <row r="9" spans="1:17" ht="18">
      <c r="A9" s="24" t="s">
        <v>58</v>
      </c>
      <c r="C9" s="31">
        <v>82900</v>
      </c>
      <c r="D9" s="30"/>
      <c r="E9" s="31">
        <v>80920600482</v>
      </c>
      <c r="F9" s="30"/>
      <c r="G9" s="31">
        <v>80920600482</v>
      </c>
      <c r="H9" s="30"/>
      <c r="I9" s="31">
        <v>0</v>
      </c>
      <c r="J9" s="30"/>
      <c r="K9" s="31">
        <v>82900</v>
      </c>
      <c r="L9" s="30"/>
      <c r="M9" s="31">
        <v>80920600482</v>
      </c>
      <c r="N9" s="30"/>
      <c r="O9" s="31">
        <v>79362945909</v>
      </c>
      <c r="P9" s="30"/>
      <c r="Q9" s="31">
        <v>1557654573</v>
      </c>
    </row>
    <row r="10" spans="1:17" ht="36">
      <c r="A10" s="24" t="s">
        <v>64</v>
      </c>
      <c r="C10" s="31">
        <v>36000</v>
      </c>
      <c r="D10" s="30"/>
      <c r="E10" s="31">
        <v>27054495484</v>
      </c>
      <c r="F10" s="30"/>
      <c r="G10" s="31">
        <v>26526111271</v>
      </c>
      <c r="H10" s="30"/>
      <c r="I10" s="31">
        <v>528384213</v>
      </c>
      <c r="J10" s="30"/>
      <c r="K10" s="31">
        <v>36000</v>
      </c>
      <c r="L10" s="30"/>
      <c r="M10" s="31">
        <v>27054495484</v>
      </c>
      <c r="N10" s="30"/>
      <c r="O10" s="31">
        <v>23186181729</v>
      </c>
      <c r="P10" s="30"/>
      <c r="Q10" s="31">
        <v>3868313755</v>
      </c>
    </row>
    <row r="11" spans="1:17" ht="36">
      <c r="A11" s="24" t="s">
        <v>69</v>
      </c>
      <c r="C11" s="31">
        <v>43499</v>
      </c>
      <c r="D11" s="30"/>
      <c r="E11" s="31">
        <v>42676962118</v>
      </c>
      <c r="F11" s="30"/>
      <c r="G11" s="31">
        <v>41878465232</v>
      </c>
      <c r="H11" s="30"/>
      <c r="I11" s="31">
        <v>798496886</v>
      </c>
      <c r="J11" s="30"/>
      <c r="K11" s="31">
        <v>43499</v>
      </c>
      <c r="L11" s="30"/>
      <c r="M11" s="31">
        <v>42676962118</v>
      </c>
      <c r="N11" s="30"/>
      <c r="O11" s="31">
        <v>35649841591</v>
      </c>
      <c r="P11" s="30"/>
      <c r="Q11" s="31">
        <v>7027120527</v>
      </c>
    </row>
    <row r="12" spans="1:17" ht="36">
      <c r="A12" s="24" t="s">
        <v>72</v>
      </c>
      <c r="C12" s="31">
        <v>40933</v>
      </c>
      <c r="D12" s="30"/>
      <c r="E12" s="31">
        <v>39185834450</v>
      </c>
      <c r="F12" s="30"/>
      <c r="G12" s="31">
        <v>38551897202</v>
      </c>
      <c r="H12" s="30"/>
      <c r="I12" s="31">
        <v>633937248</v>
      </c>
      <c r="J12" s="30"/>
      <c r="K12" s="31">
        <v>40933</v>
      </c>
      <c r="L12" s="30"/>
      <c r="M12" s="31">
        <v>39185834450</v>
      </c>
      <c r="N12" s="30"/>
      <c r="O12" s="31">
        <v>32770708719</v>
      </c>
      <c r="P12" s="30"/>
      <c r="Q12" s="31">
        <v>6415125731</v>
      </c>
    </row>
    <row r="13" spans="1:17" ht="18">
      <c r="A13" s="24" t="s">
        <v>18</v>
      </c>
      <c r="C13" s="31">
        <v>1249992</v>
      </c>
      <c r="D13" s="30"/>
      <c r="E13" s="31">
        <v>26031517772</v>
      </c>
      <c r="F13" s="30"/>
      <c r="G13" s="31">
        <v>25372963862</v>
      </c>
      <c r="H13" s="30"/>
      <c r="I13" s="31">
        <v>658553910</v>
      </c>
      <c r="J13" s="30"/>
      <c r="K13" s="31">
        <v>1249992</v>
      </c>
      <c r="L13" s="30"/>
      <c r="M13" s="31">
        <v>26031517772</v>
      </c>
      <c r="N13" s="30"/>
      <c r="O13" s="31">
        <v>26674073793</v>
      </c>
      <c r="P13" s="30"/>
      <c r="Q13" s="31">
        <v>-642556021</v>
      </c>
    </row>
    <row r="14" spans="1:17" ht="18">
      <c r="A14" s="24" t="s">
        <v>17</v>
      </c>
      <c r="C14" s="31">
        <v>1500000</v>
      </c>
      <c r="D14" s="30"/>
      <c r="E14" s="31">
        <v>31088913750</v>
      </c>
      <c r="F14" s="30"/>
      <c r="G14" s="31">
        <v>30027239999</v>
      </c>
      <c r="H14" s="30"/>
      <c r="I14" s="31">
        <v>1061673751</v>
      </c>
      <c r="J14" s="30"/>
      <c r="K14" s="31">
        <v>1500000</v>
      </c>
      <c r="L14" s="30"/>
      <c r="M14" s="31">
        <v>31088913750</v>
      </c>
      <c r="N14" s="30"/>
      <c r="O14" s="31">
        <v>30027239999</v>
      </c>
      <c r="P14" s="30"/>
      <c r="Q14" s="31">
        <v>1061673751</v>
      </c>
    </row>
    <row r="15" spans="1:17" ht="18">
      <c r="A15" s="24" t="s">
        <v>19</v>
      </c>
      <c r="C15" s="31">
        <v>5100000</v>
      </c>
      <c r="D15" s="30"/>
      <c r="E15" s="31">
        <v>19492823475</v>
      </c>
      <c r="F15" s="30"/>
      <c r="G15" s="31">
        <v>20491545510</v>
      </c>
      <c r="H15" s="30"/>
      <c r="I15" s="31">
        <v>-998722035</v>
      </c>
      <c r="J15" s="30"/>
      <c r="K15" s="31">
        <v>5100000</v>
      </c>
      <c r="L15" s="30"/>
      <c r="M15" s="31">
        <v>19492823475</v>
      </c>
      <c r="N15" s="30"/>
      <c r="O15" s="31">
        <v>20631061400</v>
      </c>
      <c r="P15" s="30"/>
      <c r="Q15" s="31">
        <v>-1138237925</v>
      </c>
    </row>
    <row r="16" spans="1:17" ht="18">
      <c r="A16" s="24" t="s">
        <v>20</v>
      </c>
      <c r="C16" s="31">
        <v>0</v>
      </c>
      <c r="D16" s="30"/>
      <c r="E16" s="31">
        <v>0</v>
      </c>
      <c r="F16" s="30"/>
      <c r="G16" s="31">
        <v>326855328</v>
      </c>
      <c r="H16" s="30"/>
      <c r="I16" s="31">
        <v>-326855328</v>
      </c>
      <c r="J16" s="30"/>
      <c r="K16" s="31">
        <v>0</v>
      </c>
      <c r="L16" s="30"/>
      <c r="M16" s="31">
        <v>0</v>
      </c>
      <c r="N16" s="30"/>
      <c r="O16" s="31">
        <v>0</v>
      </c>
      <c r="P16" s="30"/>
      <c r="Q16" s="31">
        <v>0</v>
      </c>
    </row>
    <row r="17" spans="1:17" ht="18">
      <c r="A17" s="24" t="s">
        <v>21</v>
      </c>
      <c r="C17" s="31">
        <v>38137</v>
      </c>
      <c r="D17" s="30"/>
      <c r="E17" s="31">
        <v>26537059</v>
      </c>
      <c r="F17" s="30"/>
      <c r="G17" s="31">
        <v>26537059</v>
      </c>
      <c r="H17" s="30"/>
      <c r="I17" s="31">
        <v>0</v>
      </c>
      <c r="J17" s="30"/>
      <c r="K17" s="31">
        <v>38137</v>
      </c>
      <c r="L17" s="30"/>
      <c r="M17" s="31">
        <v>26537059</v>
      </c>
      <c r="N17" s="30"/>
      <c r="O17" s="31">
        <v>26720135</v>
      </c>
      <c r="P17" s="30"/>
      <c r="Q17" s="31">
        <v>-183076</v>
      </c>
    </row>
    <row r="18" spans="1:17" ht="36">
      <c r="A18" s="24" t="s">
        <v>22</v>
      </c>
      <c r="C18" s="31">
        <v>108053</v>
      </c>
      <c r="D18" s="30"/>
      <c r="E18" s="31">
        <v>53705042</v>
      </c>
      <c r="F18" s="30"/>
      <c r="G18" s="31">
        <v>53705042</v>
      </c>
      <c r="H18" s="30"/>
      <c r="I18" s="31">
        <v>0</v>
      </c>
      <c r="J18" s="30"/>
      <c r="K18" s="31">
        <v>108053</v>
      </c>
      <c r="L18" s="30"/>
      <c r="M18" s="31">
        <v>53705042</v>
      </c>
      <c r="N18" s="30"/>
      <c r="O18" s="31">
        <v>54075554</v>
      </c>
      <c r="P18" s="30"/>
      <c r="Q18" s="31">
        <v>-370512</v>
      </c>
    </row>
    <row r="19" spans="1:17" ht="18">
      <c r="A19" s="24" t="s">
        <v>23</v>
      </c>
      <c r="C19" s="31">
        <v>0</v>
      </c>
      <c r="D19" s="30"/>
      <c r="E19" s="31">
        <v>0</v>
      </c>
      <c r="F19" s="30"/>
      <c r="G19" s="31">
        <v>42021718</v>
      </c>
      <c r="H19" s="30"/>
      <c r="I19" s="31">
        <v>-42021718</v>
      </c>
      <c r="J19" s="30"/>
      <c r="K19" s="31">
        <v>0</v>
      </c>
      <c r="L19" s="30"/>
      <c r="M19" s="31">
        <v>0</v>
      </c>
      <c r="N19" s="30"/>
      <c r="O19" s="31">
        <v>0</v>
      </c>
      <c r="P19" s="30"/>
      <c r="Q19" s="31">
        <v>0</v>
      </c>
    </row>
    <row r="20" spans="1:17" ht="18">
      <c r="A20" s="24" t="s">
        <v>25</v>
      </c>
      <c r="C20" s="31">
        <v>0</v>
      </c>
      <c r="D20" s="30"/>
      <c r="E20" s="31">
        <v>0</v>
      </c>
      <c r="F20" s="30"/>
      <c r="G20" s="31">
        <v>-174554</v>
      </c>
      <c r="H20" s="30"/>
      <c r="I20" s="31">
        <v>174554</v>
      </c>
      <c r="J20" s="30"/>
      <c r="K20" s="31">
        <v>0</v>
      </c>
      <c r="L20" s="30"/>
      <c r="M20" s="31">
        <v>0</v>
      </c>
      <c r="N20" s="30"/>
      <c r="O20" s="31">
        <v>0</v>
      </c>
      <c r="P20" s="30"/>
      <c r="Q20" s="31">
        <v>0</v>
      </c>
    </row>
    <row r="21" spans="1:17" ht="18">
      <c r="A21" s="24" t="s">
        <v>26</v>
      </c>
      <c r="C21" s="31">
        <v>0</v>
      </c>
      <c r="D21" s="30"/>
      <c r="E21" s="31">
        <v>0</v>
      </c>
      <c r="F21" s="30"/>
      <c r="G21" s="31">
        <v>-399202613</v>
      </c>
      <c r="H21" s="30"/>
      <c r="I21" s="31">
        <v>399202613</v>
      </c>
      <c r="J21" s="30"/>
      <c r="K21" s="31">
        <v>0</v>
      </c>
      <c r="L21" s="30"/>
      <c r="M21" s="31">
        <v>0</v>
      </c>
      <c r="N21" s="30"/>
      <c r="O21" s="31">
        <v>0</v>
      </c>
      <c r="P21" s="30"/>
      <c r="Q21" s="31">
        <v>0</v>
      </c>
    </row>
    <row r="22" spans="1:17" ht="36">
      <c r="A22" s="24" t="s">
        <v>27</v>
      </c>
      <c r="C22" s="31">
        <v>0</v>
      </c>
      <c r="D22" s="30"/>
      <c r="E22" s="31">
        <v>0</v>
      </c>
      <c r="F22" s="30"/>
      <c r="G22" s="31">
        <v>-903484826</v>
      </c>
      <c r="H22" s="30"/>
      <c r="I22" s="31">
        <v>903484826</v>
      </c>
      <c r="J22" s="30"/>
      <c r="K22" s="31">
        <v>0</v>
      </c>
      <c r="L22" s="30"/>
      <c r="M22" s="31">
        <v>0</v>
      </c>
      <c r="N22" s="30"/>
      <c r="O22" s="31">
        <v>0</v>
      </c>
      <c r="P22" s="30"/>
      <c r="Q22" s="31">
        <v>0</v>
      </c>
    </row>
    <row r="23" spans="1:17" ht="18">
      <c r="A23" s="24" t="s">
        <v>28</v>
      </c>
      <c r="C23" s="31">
        <v>0</v>
      </c>
      <c r="D23" s="30"/>
      <c r="E23" s="31">
        <v>0</v>
      </c>
      <c r="F23" s="30"/>
      <c r="G23" s="31">
        <v>-611682867</v>
      </c>
      <c r="H23" s="30"/>
      <c r="I23" s="31">
        <v>611682867</v>
      </c>
      <c r="J23" s="30"/>
      <c r="K23" s="31">
        <v>0</v>
      </c>
      <c r="L23" s="30"/>
      <c r="M23" s="31">
        <v>0</v>
      </c>
      <c r="N23" s="30"/>
      <c r="O23" s="31">
        <v>0</v>
      </c>
      <c r="P23" s="30"/>
      <c r="Q23" s="31">
        <v>0</v>
      </c>
    </row>
    <row r="24" spans="1:17" ht="18">
      <c r="A24" s="24" t="s">
        <v>29</v>
      </c>
      <c r="C24" s="31">
        <v>0</v>
      </c>
      <c r="D24" s="30"/>
      <c r="E24" s="31">
        <v>0</v>
      </c>
      <c r="F24" s="30"/>
      <c r="G24" s="31">
        <v>3158028431</v>
      </c>
      <c r="H24" s="30"/>
      <c r="I24" s="31">
        <v>-3158028431</v>
      </c>
      <c r="J24" s="30"/>
      <c r="K24" s="31">
        <v>0</v>
      </c>
      <c r="L24" s="30"/>
      <c r="M24" s="31">
        <v>0</v>
      </c>
      <c r="N24" s="30"/>
      <c r="O24" s="31">
        <v>0</v>
      </c>
      <c r="P24" s="30"/>
      <c r="Q24" s="31">
        <v>0</v>
      </c>
    </row>
    <row r="25" spans="1:17" ht="18">
      <c r="A25" s="24" t="s">
        <v>30</v>
      </c>
      <c r="C25" s="31">
        <v>2125000</v>
      </c>
      <c r="D25" s="30"/>
      <c r="E25" s="31">
        <v>30988266187</v>
      </c>
      <c r="F25" s="30"/>
      <c r="G25" s="31">
        <v>31199501812</v>
      </c>
      <c r="H25" s="30"/>
      <c r="I25" s="31">
        <v>-211235625</v>
      </c>
      <c r="J25" s="30"/>
      <c r="K25" s="31">
        <v>2125000</v>
      </c>
      <c r="L25" s="30"/>
      <c r="M25" s="31">
        <v>30988266187</v>
      </c>
      <c r="N25" s="30"/>
      <c r="O25" s="31">
        <v>28458269065</v>
      </c>
      <c r="P25" s="30"/>
      <c r="Q25" s="31">
        <v>2529997122</v>
      </c>
    </row>
    <row r="26" spans="1:17" ht="18">
      <c r="A26" s="24" t="s">
        <v>31</v>
      </c>
      <c r="C26" s="31">
        <v>508436</v>
      </c>
      <c r="D26" s="30"/>
      <c r="E26" s="31">
        <v>3866392664</v>
      </c>
      <c r="F26" s="30"/>
      <c r="G26" s="31">
        <v>3638957802</v>
      </c>
      <c r="H26" s="30"/>
      <c r="I26" s="31">
        <v>227434862</v>
      </c>
      <c r="J26" s="30"/>
      <c r="K26" s="31">
        <v>508436</v>
      </c>
      <c r="L26" s="30"/>
      <c r="M26" s="31">
        <v>3866392664</v>
      </c>
      <c r="N26" s="30"/>
      <c r="O26" s="31">
        <v>4495346998</v>
      </c>
      <c r="P26" s="30"/>
      <c r="Q26" s="31">
        <v>-628954334</v>
      </c>
    </row>
    <row r="27" spans="1:17" ht="18">
      <c r="A27" s="24" t="s">
        <v>32</v>
      </c>
      <c r="C27" s="31">
        <v>0</v>
      </c>
      <c r="D27" s="30"/>
      <c r="E27" s="31">
        <v>0</v>
      </c>
      <c r="F27" s="30"/>
      <c r="G27" s="31">
        <v>1092862663</v>
      </c>
      <c r="H27" s="30"/>
      <c r="I27" s="31">
        <v>-1092862663</v>
      </c>
      <c r="J27" s="30"/>
      <c r="K27" s="31">
        <v>0</v>
      </c>
      <c r="L27" s="30"/>
      <c r="M27" s="31">
        <v>0</v>
      </c>
      <c r="N27" s="30"/>
      <c r="O27" s="31">
        <v>0</v>
      </c>
      <c r="P27" s="30"/>
      <c r="Q27" s="31">
        <v>0</v>
      </c>
    </row>
    <row r="28" spans="1:17" ht="18">
      <c r="A28" s="24" t="s">
        <v>33</v>
      </c>
      <c r="C28" s="31">
        <v>0</v>
      </c>
      <c r="D28" s="30"/>
      <c r="E28" s="31">
        <v>0</v>
      </c>
      <c r="F28" s="30"/>
      <c r="G28" s="31">
        <v>412589076</v>
      </c>
      <c r="H28" s="30"/>
      <c r="I28" s="31">
        <v>-412589076</v>
      </c>
      <c r="J28" s="30"/>
      <c r="K28" s="31">
        <v>0</v>
      </c>
      <c r="L28" s="30"/>
      <c r="M28" s="31">
        <v>0</v>
      </c>
      <c r="N28" s="30"/>
      <c r="O28" s="31">
        <v>0</v>
      </c>
      <c r="P28" s="30"/>
      <c r="Q28" s="31">
        <v>0</v>
      </c>
    </row>
    <row r="29" spans="1:17" ht="18">
      <c r="A29" s="24" t="s">
        <v>34</v>
      </c>
      <c r="C29" s="31">
        <v>0</v>
      </c>
      <c r="D29" s="30"/>
      <c r="E29" s="31">
        <v>0</v>
      </c>
      <c r="F29" s="30"/>
      <c r="G29" s="31">
        <v>352658608</v>
      </c>
      <c r="H29" s="30"/>
      <c r="I29" s="31">
        <v>-352658608</v>
      </c>
      <c r="J29" s="30"/>
      <c r="K29" s="31">
        <v>0</v>
      </c>
      <c r="L29" s="30"/>
      <c r="M29" s="31">
        <v>0</v>
      </c>
      <c r="N29" s="30"/>
      <c r="O29" s="31">
        <v>0</v>
      </c>
      <c r="P29" s="30"/>
      <c r="Q29" s="31">
        <v>0</v>
      </c>
    </row>
    <row r="30" spans="1:17" ht="18">
      <c r="A30" s="24" t="s">
        <v>35</v>
      </c>
      <c r="C30" s="31">
        <v>0</v>
      </c>
      <c r="D30" s="30"/>
      <c r="E30" s="31">
        <v>0</v>
      </c>
      <c r="F30" s="30"/>
      <c r="G30" s="31">
        <v>5245151880</v>
      </c>
      <c r="H30" s="30"/>
      <c r="I30" s="31">
        <v>-5245151880</v>
      </c>
      <c r="J30" s="30"/>
      <c r="K30" s="31">
        <v>0</v>
      </c>
      <c r="L30" s="30"/>
      <c r="M30" s="31">
        <v>0</v>
      </c>
      <c r="N30" s="30"/>
      <c r="O30" s="31">
        <v>0</v>
      </c>
      <c r="P30" s="30"/>
      <c r="Q30" s="31">
        <v>0</v>
      </c>
    </row>
    <row r="31" spans="1:17" ht="18">
      <c r="A31" s="24" t="s">
        <v>36</v>
      </c>
      <c r="C31" s="31">
        <v>5000000</v>
      </c>
      <c r="D31" s="30"/>
      <c r="E31" s="31">
        <v>57406387500</v>
      </c>
      <c r="F31" s="30"/>
      <c r="G31" s="31">
        <v>62376637500</v>
      </c>
      <c r="H31" s="30"/>
      <c r="I31" s="31">
        <v>-4970250000</v>
      </c>
      <c r="J31" s="30"/>
      <c r="K31" s="31">
        <v>5000000</v>
      </c>
      <c r="L31" s="30"/>
      <c r="M31" s="31">
        <v>57406387500</v>
      </c>
      <c r="N31" s="30"/>
      <c r="O31" s="31">
        <v>62178616291</v>
      </c>
      <c r="P31" s="30"/>
      <c r="Q31" s="31">
        <v>-4772228791</v>
      </c>
    </row>
    <row r="32" spans="1:17" ht="18">
      <c r="A32" s="24" t="s">
        <v>37</v>
      </c>
      <c r="C32" s="31">
        <v>2860000</v>
      </c>
      <c r="D32" s="30"/>
      <c r="E32" s="31">
        <v>14442353640</v>
      </c>
      <c r="F32" s="30"/>
      <c r="G32" s="31">
        <v>16233432930</v>
      </c>
      <c r="H32" s="30"/>
      <c r="I32" s="31">
        <v>-1791079290</v>
      </c>
      <c r="J32" s="30"/>
      <c r="K32" s="31">
        <v>2860000</v>
      </c>
      <c r="L32" s="30"/>
      <c r="M32" s="31">
        <v>14442353640</v>
      </c>
      <c r="N32" s="30"/>
      <c r="O32" s="31">
        <v>21942213740</v>
      </c>
      <c r="P32" s="30"/>
      <c r="Q32" s="31">
        <v>-7499860100</v>
      </c>
    </row>
    <row r="33" spans="1:17" ht="18">
      <c r="A33" s="24" t="s">
        <v>38</v>
      </c>
      <c r="C33" s="31">
        <v>2000000</v>
      </c>
      <c r="D33" s="30"/>
      <c r="E33" s="31">
        <v>14513130000</v>
      </c>
      <c r="F33" s="30"/>
      <c r="G33" s="31">
        <v>14990274000</v>
      </c>
      <c r="H33" s="30"/>
      <c r="I33" s="31">
        <v>-477144000</v>
      </c>
      <c r="J33" s="30"/>
      <c r="K33" s="31">
        <v>2000000</v>
      </c>
      <c r="L33" s="30"/>
      <c r="M33" s="31">
        <v>14513130000</v>
      </c>
      <c r="N33" s="30"/>
      <c r="O33" s="31">
        <v>12574732499</v>
      </c>
      <c r="P33" s="30"/>
      <c r="Q33" s="31">
        <v>1938397501</v>
      </c>
    </row>
    <row r="34" spans="1:17" ht="18">
      <c r="A34" s="24" t="s">
        <v>39</v>
      </c>
      <c r="C34" s="31">
        <v>3796964</v>
      </c>
      <c r="D34" s="30"/>
      <c r="E34" s="31">
        <v>25967679802</v>
      </c>
      <c r="F34" s="30"/>
      <c r="G34" s="31">
        <v>24608905859</v>
      </c>
      <c r="H34" s="30"/>
      <c r="I34" s="31">
        <v>1358773943</v>
      </c>
      <c r="J34" s="30"/>
      <c r="K34" s="31">
        <v>3796964</v>
      </c>
      <c r="L34" s="30"/>
      <c r="M34" s="31">
        <v>25967679802</v>
      </c>
      <c r="N34" s="30"/>
      <c r="O34" s="31">
        <v>20132099142</v>
      </c>
      <c r="P34" s="30"/>
      <c r="Q34" s="31">
        <v>5835580660</v>
      </c>
    </row>
    <row r="35" spans="1:17" ht="18">
      <c r="A35" s="24" t="s">
        <v>40</v>
      </c>
      <c r="C35" s="31">
        <v>300000</v>
      </c>
      <c r="D35" s="30"/>
      <c r="E35" s="31">
        <f>6417586800-26</f>
        <v>6417586774</v>
      </c>
      <c r="F35" s="30"/>
      <c r="G35" s="31">
        <f>6745623300-26</f>
        <v>6745623274</v>
      </c>
      <c r="H35" s="30"/>
      <c r="I35" s="31">
        <f>-328036500</f>
        <v>-328036500</v>
      </c>
      <c r="J35" s="30"/>
      <c r="K35" s="31">
        <v>300000</v>
      </c>
      <c r="L35" s="30"/>
      <c r="M35" s="31">
        <f>6417586800-26</f>
        <v>6417586774</v>
      </c>
      <c r="N35" s="30"/>
      <c r="O35" s="31">
        <f>4190409325-26</f>
        <v>4190409299</v>
      </c>
      <c r="P35" s="30"/>
      <c r="Q35" s="31">
        <v>2227177475</v>
      </c>
    </row>
    <row r="36" spans="1:17" ht="18">
      <c r="A36" s="24" t="s">
        <v>41</v>
      </c>
      <c r="C36" s="31">
        <v>0</v>
      </c>
      <c r="D36" s="30"/>
      <c r="E36" s="31">
        <v>0</v>
      </c>
      <c r="F36" s="30"/>
      <c r="G36" s="31">
        <v>6466494060</v>
      </c>
      <c r="H36" s="30"/>
      <c r="I36" s="31">
        <v>-6466494060</v>
      </c>
      <c r="J36" s="30"/>
      <c r="K36" s="31">
        <v>0</v>
      </c>
      <c r="L36" s="30"/>
      <c r="M36" s="31">
        <v>0</v>
      </c>
      <c r="N36" s="30"/>
      <c r="O36" s="31">
        <v>0</v>
      </c>
      <c r="P36" s="30"/>
      <c r="Q36" s="31">
        <v>0</v>
      </c>
    </row>
    <row r="37" spans="1:17" ht="18.75" thickBot="1">
      <c r="A37" s="19" t="s">
        <v>42</v>
      </c>
      <c r="C37" s="32">
        <f>SUM(C9:C36)</f>
        <v>24789914</v>
      </c>
      <c r="D37" s="30"/>
      <c r="E37" s="32">
        <f>SUM(E9:E36)</f>
        <v>420133186199</v>
      </c>
      <c r="F37" s="30"/>
      <c r="G37" s="32">
        <f>SUM(G9:G36)</f>
        <v>438824515740</v>
      </c>
      <c r="H37" s="30"/>
      <c r="I37" s="32">
        <f>SUM(I9:I36)</f>
        <v>-18691329541</v>
      </c>
      <c r="J37" s="30"/>
      <c r="K37" s="32">
        <f>SUM(K9:K36)</f>
        <v>24789914</v>
      </c>
      <c r="L37" s="30"/>
      <c r="M37" s="32">
        <f>SUM(M9:M36)</f>
        <v>420133186199</v>
      </c>
      <c r="N37" s="30"/>
      <c r="O37" s="32">
        <f>SUM(O9:O36)</f>
        <v>402354535863</v>
      </c>
      <c r="P37" s="30"/>
      <c r="Q37" s="32">
        <f>SUM(Q9:Q36)</f>
        <v>17778650336</v>
      </c>
    </row>
    <row r="38" spans="1:17" ht="18">
      <c r="C38" s="21"/>
      <c r="E38" s="21"/>
      <c r="G38" s="21"/>
      <c r="I38" s="21"/>
      <c r="K38" s="21"/>
      <c r="M38" s="21"/>
      <c r="O38" s="21"/>
      <c r="Q38" s="21"/>
    </row>
    <row r="40" spans="1:17" ht="18">
      <c r="A40" s="27" t="s">
        <v>235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3" spans="1:17" ht="18">
      <c r="C43" s="37"/>
      <c r="D43" s="38"/>
      <c r="E43" s="37"/>
      <c r="F43" s="38"/>
      <c r="G43" s="37"/>
      <c r="H43" s="38"/>
      <c r="I43" s="37"/>
      <c r="J43" s="38"/>
      <c r="K43" s="37"/>
      <c r="L43" s="38"/>
      <c r="M43" s="37"/>
      <c r="N43" s="38"/>
      <c r="O43" s="37"/>
      <c r="P43" s="38"/>
      <c r="Q43" s="37"/>
    </row>
    <row r="46" spans="1:17">
      <c r="I46" s="30"/>
      <c r="O46" s="30"/>
    </row>
  </sheetData>
  <mergeCells count="7">
    <mergeCell ref="A40:Q4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8"/>
  <sheetViews>
    <sheetView rightToLeft="1" topLeftCell="A39" workbookViewId="0">
      <selection activeCell="S57" sqref="S57"/>
    </sheetView>
  </sheetViews>
  <sheetFormatPr defaultRowHeight="17.25"/>
  <cols>
    <col min="1" max="1" width="2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0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8" width="1.42578125" style="7" customWidth="1"/>
    <col min="19" max="19" width="17" style="7" customWidth="1"/>
    <col min="20" max="20" width="1.42578125" style="7" customWidth="1"/>
    <col min="21" max="21" width="10.7109375" style="7" customWidth="1"/>
    <col min="22" max="16384" width="9.140625" style="7"/>
  </cols>
  <sheetData>
    <row r="1" spans="1:2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spans="1:21" ht="18.75">
      <c r="A5" s="8" t="s">
        <v>238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7" spans="1:21" ht="18.75">
      <c r="C7" s="9" t="s">
        <v>142</v>
      </c>
      <c r="D7" s="10"/>
      <c r="E7" s="10"/>
      <c r="F7" s="10"/>
      <c r="G7" s="10"/>
      <c r="H7" s="10"/>
      <c r="I7" s="10"/>
      <c r="J7" s="10"/>
      <c r="K7" s="10"/>
      <c r="M7" s="9" t="s">
        <v>7</v>
      </c>
      <c r="N7" s="10"/>
      <c r="O7" s="10"/>
      <c r="P7" s="10"/>
      <c r="Q7" s="10"/>
      <c r="R7" s="10"/>
      <c r="S7" s="10"/>
      <c r="T7" s="10"/>
      <c r="U7" s="10"/>
    </row>
    <row r="8" spans="1:21" ht="37.5">
      <c r="A8" s="22" t="s">
        <v>239</v>
      </c>
      <c r="C8" s="23" t="s">
        <v>140</v>
      </c>
      <c r="E8" s="23" t="s">
        <v>240</v>
      </c>
      <c r="G8" s="23" t="s">
        <v>241</v>
      </c>
      <c r="I8" s="23" t="s">
        <v>242</v>
      </c>
      <c r="K8" s="23" t="s">
        <v>243</v>
      </c>
      <c r="M8" s="23" t="s">
        <v>140</v>
      </c>
      <c r="O8" s="23" t="s">
        <v>240</v>
      </c>
      <c r="Q8" s="23" t="s">
        <v>241</v>
      </c>
      <c r="S8" s="23" t="s">
        <v>242</v>
      </c>
      <c r="U8" s="23" t="s">
        <v>243</v>
      </c>
    </row>
    <row r="9" spans="1:21" ht="18">
      <c r="A9" s="24" t="s">
        <v>17</v>
      </c>
      <c r="C9" s="31">
        <v>2550000000</v>
      </c>
      <c r="D9" s="30"/>
      <c r="E9" s="31">
        <v>1061673751</v>
      </c>
      <c r="F9" s="30"/>
      <c r="G9" s="31">
        <v>4592760001</v>
      </c>
      <c r="H9" s="30"/>
      <c r="I9" s="31">
        <v>8204433752</v>
      </c>
      <c r="J9" s="30"/>
      <c r="K9" s="41">
        <v>0.70770636040296564</v>
      </c>
      <c r="L9" s="30"/>
      <c r="M9" s="31">
        <v>2550000000</v>
      </c>
      <c r="N9" s="30"/>
      <c r="O9" s="31">
        <v>1061673751</v>
      </c>
      <c r="P9" s="30"/>
      <c r="Q9" s="31">
        <v>4592760001</v>
      </c>
      <c r="R9" s="30"/>
      <c r="S9" s="31">
        <v>8204433752</v>
      </c>
      <c r="U9" s="18">
        <v>4.7975749514564466E-2</v>
      </c>
    </row>
    <row r="10" spans="1:21" ht="18">
      <c r="A10" s="24" t="s">
        <v>244</v>
      </c>
      <c r="C10" s="31">
        <v>0</v>
      </c>
      <c r="D10" s="30"/>
      <c r="E10" s="31">
        <v>658553910</v>
      </c>
      <c r="F10" s="30"/>
      <c r="G10" s="31">
        <v>0</v>
      </c>
      <c r="H10" s="30"/>
      <c r="I10" s="31">
        <v>658553910</v>
      </c>
      <c r="J10" s="30"/>
      <c r="K10" s="41">
        <v>5.6806210503147735E-2</v>
      </c>
      <c r="L10" s="30"/>
      <c r="M10" s="31">
        <v>536247400</v>
      </c>
      <c r="N10" s="30"/>
      <c r="O10" s="31">
        <v>-642556021</v>
      </c>
      <c r="P10" s="30"/>
      <c r="Q10" s="31">
        <v>-1394105476</v>
      </c>
      <c r="R10" s="30"/>
      <c r="S10" s="31">
        <v>-1500414097</v>
      </c>
      <c r="U10" s="18">
        <v>-8.7737305293306769E-3</v>
      </c>
    </row>
    <row r="11" spans="1:21" ht="18">
      <c r="A11" s="24" t="s">
        <v>19</v>
      </c>
      <c r="C11" s="31">
        <v>0</v>
      </c>
      <c r="D11" s="30"/>
      <c r="E11" s="31">
        <v>-998722035</v>
      </c>
      <c r="F11" s="30"/>
      <c r="G11" s="31">
        <v>0</v>
      </c>
      <c r="H11" s="30"/>
      <c r="I11" s="31">
        <v>-998722035</v>
      </c>
      <c r="J11" s="30"/>
      <c r="K11" s="41">
        <v>-8.6148777332962889E-2</v>
      </c>
      <c r="L11" s="30"/>
      <c r="M11" s="31">
        <v>0</v>
      </c>
      <c r="N11" s="30"/>
      <c r="O11" s="31">
        <v>-1138237925</v>
      </c>
      <c r="P11" s="30"/>
      <c r="Q11" s="31">
        <v>-3041339706</v>
      </c>
      <c r="R11" s="30"/>
      <c r="S11" s="31">
        <v>-4179577631</v>
      </c>
      <c r="U11" s="18">
        <v>-2.4440244819168934E-2</v>
      </c>
    </row>
    <row r="12" spans="1:21" ht="18">
      <c r="A12" s="24" t="s">
        <v>20</v>
      </c>
      <c r="C12" s="31">
        <v>0</v>
      </c>
      <c r="D12" s="30"/>
      <c r="E12" s="31">
        <v>-326855328</v>
      </c>
      <c r="F12" s="30"/>
      <c r="G12" s="31">
        <v>754656234</v>
      </c>
      <c r="H12" s="30"/>
      <c r="I12" s="31">
        <v>427800906</v>
      </c>
      <c r="J12" s="30"/>
      <c r="K12" s="41">
        <v>3.6901684054496488E-2</v>
      </c>
      <c r="L12" s="30"/>
      <c r="M12" s="31">
        <v>0</v>
      </c>
      <c r="N12" s="30"/>
      <c r="O12" s="31">
        <v>0</v>
      </c>
      <c r="P12" s="30"/>
      <c r="Q12" s="31">
        <v>754656234</v>
      </c>
      <c r="R12" s="30"/>
      <c r="S12" s="31">
        <v>754656234</v>
      </c>
      <c r="U12" s="18">
        <v>4.4128820521175862E-3</v>
      </c>
    </row>
    <row r="13" spans="1:21" ht="18">
      <c r="A13" s="24" t="s">
        <v>23</v>
      </c>
      <c r="C13" s="31">
        <v>73167300</v>
      </c>
      <c r="D13" s="30"/>
      <c r="E13" s="31">
        <v>-42021718</v>
      </c>
      <c r="F13" s="30"/>
      <c r="G13" s="31">
        <v>-100994218</v>
      </c>
      <c r="H13" s="30"/>
      <c r="I13" s="31">
        <v>-69848636</v>
      </c>
      <c r="J13" s="30"/>
      <c r="K13" s="41">
        <v>-6.0250744240114571E-3</v>
      </c>
      <c r="L13" s="30"/>
      <c r="M13" s="31">
        <v>73167300</v>
      </c>
      <c r="N13" s="30"/>
      <c r="O13" s="31">
        <v>0</v>
      </c>
      <c r="P13" s="30"/>
      <c r="Q13" s="31">
        <v>45892214</v>
      </c>
      <c r="R13" s="30"/>
      <c r="S13" s="31">
        <v>119059514</v>
      </c>
      <c r="U13" s="18">
        <v>6.9620519753692582E-4</v>
      </c>
    </row>
    <row r="14" spans="1:21" ht="18">
      <c r="A14" s="24" t="s">
        <v>24</v>
      </c>
      <c r="C14" s="31">
        <v>0</v>
      </c>
      <c r="D14" s="30"/>
      <c r="E14" s="31">
        <v>174554</v>
      </c>
      <c r="F14" s="30"/>
      <c r="G14" s="31">
        <v>-23109</v>
      </c>
      <c r="H14" s="30"/>
      <c r="I14" s="31">
        <v>151445</v>
      </c>
      <c r="J14" s="30"/>
      <c r="K14" s="41">
        <v>1.306349627420663E-5</v>
      </c>
      <c r="L14" s="30"/>
      <c r="M14" s="31">
        <v>0</v>
      </c>
      <c r="N14" s="30"/>
      <c r="O14" s="31">
        <v>0</v>
      </c>
      <c r="P14" s="30"/>
      <c r="Q14" s="31">
        <v>-23109</v>
      </c>
      <c r="R14" s="30"/>
      <c r="S14" s="31">
        <v>-23109</v>
      </c>
      <c r="U14" s="18">
        <v>-1.3513078769900588E-7</v>
      </c>
    </row>
    <row r="15" spans="1:21" ht="18">
      <c r="A15" s="24" t="s">
        <v>24</v>
      </c>
      <c r="C15" s="31">
        <v>1018120</v>
      </c>
      <c r="D15" s="30"/>
      <c r="E15" s="31">
        <v>0</v>
      </c>
      <c r="F15" s="30"/>
      <c r="G15" s="31">
        <v>105731762</v>
      </c>
      <c r="H15" s="30"/>
      <c r="I15" s="31">
        <v>106749882</v>
      </c>
      <c r="J15" s="30"/>
      <c r="K15" s="41">
        <v>9.2081394947274419E-3</v>
      </c>
      <c r="L15" s="30"/>
      <c r="M15" s="31">
        <v>1018120</v>
      </c>
      <c r="N15" s="30"/>
      <c r="O15" s="31">
        <v>0</v>
      </c>
      <c r="P15" s="30"/>
      <c r="Q15" s="31">
        <v>105731762</v>
      </c>
      <c r="R15" s="30"/>
      <c r="S15" s="31">
        <v>106749882</v>
      </c>
      <c r="U15" s="18">
        <v>6.242241395748811E-4</v>
      </c>
    </row>
    <row r="16" spans="1:21" ht="18">
      <c r="A16" s="24" t="s">
        <v>26</v>
      </c>
      <c r="C16" s="31">
        <v>0</v>
      </c>
      <c r="D16" s="30"/>
      <c r="E16" s="31">
        <v>399202613</v>
      </c>
      <c r="F16" s="30"/>
      <c r="G16" s="31">
        <v>-541924441</v>
      </c>
      <c r="H16" s="30"/>
      <c r="I16" s="31">
        <v>-142721828</v>
      </c>
      <c r="J16" s="30"/>
      <c r="K16" s="41">
        <v>-1.2311044064353129E-2</v>
      </c>
      <c r="L16" s="30"/>
      <c r="M16" s="31">
        <v>455000000</v>
      </c>
      <c r="N16" s="30"/>
      <c r="O16" s="31">
        <v>0</v>
      </c>
      <c r="P16" s="30"/>
      <c r="Q16" s="31">
        <v>-541924441</v>
      </c>
      <c r="R16" s="30"/>
      <c r="S16" s="31">
        <v>-86924441</v>
      </c>
      <c r="U16" s="18">
        <v>-5.0829409245859889E-4</v>
      </c>
    </row>
    <row r="17" spans="1:21" ht="36">
      <c r="A17" s="24" t="s">
        <v>27</v>
      </c>
      <c r="C17" s="31">
        <v>0</v>
      </c>
      <c r="D17" s="30"/>
      <c r="E17" s="31">
        <v>903484826</v>
      </c>
      <c r="F17" s="30"/>
      <c r="G17" s="31">
        <v>2254306404</v>
      </c>
      <c r="H17" s="30"/>
      <c r="I17" s="31">
        <v>3157791230</v>
      </c>
      <c r="J17" s="30"/>
      <c r="K17" s="41">
        <v>0.27238795581120123</v>
      </c>
      <c r="L17" s="30"/>
      <c r="M17" s="31">
        <v>0</v>
      </c>
      <c r="N17" s="30"/>
      <c r="O17" s="31">
        <v>0</v>
      </c>
      <c r="P17" s="30"/>
      <c r="Q17" s="31">
        <v>2254306404</v>
      </c>
      <c r="R17" s="30"/>
      <c r="S17" s="31">
        <v>2254306404</v>
      </c>
      <c r="U17" s="18">
        <v>1.3182145488226811E-2</v>
      </c>
    </row>
    <row r="18" spans="1:21" ht="18">
      <c r="A18" s="24" t="s">
        <v>28</v>
      </c>
      <c r="C18" s="31">
        <v>0</v>
      </c>
      <c r="D18" s="30"/>
      <c r="E18" s="31">
        <v>611682867</v>
      </c>
      <c r="F18" s="30"/>
      <c r="G18" s="31">
        <v>-434128617</v>
      </c>
      <c r="H18" s="30"/>
      <c r="I18" s="31">
        <v>177554250</v>
      </c>
      <c r="J18" s="30"/>
      <c r="K18" s="41">
        <v>1.5315654418069613E-2</v>
      </c>
      <c r="L18" s="30"/>
      <c r="M18" s="31">
        <v>0</v>
      </c>
      <c r="N18" s="30"/>
      <c r="O18" s="31">
        <v>0</v>
      </c>
      <c r="P18" s="30"/>
      <c r="Q18" s="31">
        <v>-434128617</v>
      </c>
      <c r="R18" s="30"/>
      <c r="S18" s="31">
        <v>-434128617</v>
      </c>
      <c r="U18" s="18">
        <v>-2.5385841870219409E-3</v>
      </c>
    </row>
    <row r="19" spans="1:21" ht="18">
      <c r="A19" s="24" t="s">
        <v>29</v>
      </c>
      <c r="C19" s="31">
        <v>0</v>
      </c>
      <c r="D19" s="30"/>
      <c r="E19" s="31">
        <v>-3158028431</v>
      </c>
      <c r="F19" s="30"/>
      <c r="G19" s="31">
        <v>5087677851</v>
      </c>
      <c r="H19" s="30"/>
      <c r="I19" s="31">
        <v>1929649420</v>
      </c>
      <c r="J19" s="30"/>
      <c r="K19" s="41">
        <v>0.16644965504767398</v>
      </c>
      <c r="L19" s="30"/>
      <c r="M19" s="31">
        <v>0</v>
      </c>
      <c r="N19" s="30"/>
      <c r="O19" s="31">
        <v>0</v>
      </c>
      <c r="P19" s="30"/>
      <c r="Q19" s="31">
        <v>6952574333</v>
      </c>
      <c r="R19" s="30"/>
      <c r="S19" s="31">
        <v>6952574333</v>
      </c>
      <c r="U19" s="18">
        <v>4.0655452254713766E-2</v>
      </c>
    </row>
    <row r="20" spans="1:21" ht="18">
      <c r="A20" s="24" t="s">
        <v>30</v>
      </c>
      <c r="C20" s="31">
        <v>0</v>
      </c>
      <c r="D20" s="30"/>
      <c r="E20" s="31">
        <v>-211235625</v>
      </c>
      <c r="F20" s="30"/>
      <c r="G20" s="31">
        <v>0</v>
      </c>
      <c r="H20" s="30"/>
      <c r="I20" s="31">
        <v>-211235625</v>
      </c>
      <c r="J20" s="30"/>
      <c r="K20" s="41">
        <v>-1.8220976593266262E-2</v>
      </c>
      <c r="L20" s="30"/>
      <c r="M20" s="31">
        <v>4101250000</v>
      </c>
      <c r="N20" s="30"/>
      <c r="O20" s="31">
        <v>2529997122</v>
      </c>
      <c r="P20" s="30"/>
      <c r="Q20" s="31">
        <v>1681622332</v>
      </c>
      <c r="R20" s="30"/>
      <c r="S20" s="31">
        <v>8312869454</v>
      </c>
      <c r="U20" s="18">
        <v>4.8609831552989091E-2</v>
      </c>
    </row>
    <row r="21" spans="1:21" ht="18">
      <c r="A21" s="24" t="s">
        <v>32</v>
      </c>
      <c r="C21" s="31">
        <v>0</v>
      </c>
      <c r="D21" s="30"/>
      <c r="E21" s="31">
        <v>-1092862663</v>
      </c>
      <c r="F21" s="30"/>
      <c r="G21" s="31">
        <v>637636195</v>
      </c>
      <c r="H21" s="30"/>
      <c r="I21" s="31">
        <v>-455226468</v>
      </c>
      <c r="J21" s="30"/>
      <c r="K21" s="41">
        <v>-3.9267385972717776E-2</v>
      </c>
      <c r="L21" s="30"/>
      <c r="M21" s="31">
        <v>951300000</v>
      </c>
      <c r="N21" s="30"/>
      <c r="O21" s="31">
        <v>0</v>
      </c>
      <c r="P21" s="30"/>
      <c r="Q21" s="31">
        <v>637636195</v>
      </c>
      <c r="R21" s="30"/>
      <c r="S21" s="31">
        <v>1588936195</v>
      </c>
      <c r="U21" s="18">
        <v>9.2913669840240243E-3</v>
      </c>
    </row>
    <row r="22" spans="1:21" ht="18">
      <c r="A22" s="24" t="s">
        <v>33</v>
      </c>
      <c r="C22" s="31">
        <v>0</v>
      </c>
      <c r="D22" s="30"/>
      <c r="E22" s="31">
        <v>-412589076</v>
      </c>
      <c r="F22" s="30"/>
      <c r="G22" s="31">
        <v>-85080994</v>
      </c>
      <c r="H22" s="30"/>
      <c r="I22" s="31">
        <v>-497670070</v>
      </c>
      <c r="J22" s="30"/>
      <c r="K22" s="41">
        <v>-4.2928529203533648E-2</v>
      </c>
      <c r="L22" s="30"/>
      <c r="M22" s="31">
        <v>0</v>
      </c>
      <c r="N22" s="30"/>
      <c r="O22" s="31">
        <v>0</v>
      </c>
      <c r="P22" s="30"/>
      <c r="Q22" s="31">
        <v>-85080994</v>
      </c>
      <c r="R22" s="30"/>
      <c r="S22" s="31">
        <v>-85080994</v>
      </c>
      <c r="U22" s="18">
        <v>-4.9751446351786722E-4</v>
      </c>
    </row>
    <row r="23" spans="1:21" ht="18">
      <c r="A23" s="24" t="s">
        <v>34</v>
      </c>
      <c r="C23" s="31">
        <v>0</v>
      </c>
      <c r="D23" s="30"/>
      <c r="E23" s="31">
        <v>-352658608</v>
      </c>
      <c r="F23" s="30"/>
      <c r="G23" s="31">
        <v>434053183</v>
      </c>
      <c r="H23" s="30"/>
      <c r="I23" s="31">
        <v>81394575</v>
      </c>
      <c r="J23" s="30"/>
      <c r="K23" s="41">
        <v>7.0210157301537337E-3</v>
      </c>
      <c r="L23" s="30"/>
      <c r="M23" s="31">
        <v>0</v>
      </c>
      <c r="N23" s="30"/>
      <c r="O23" s="31">
        <v>0</v>
      </c>
      <c r="P23" s="30"/>
      <c r="Q23" s="31">
        <v>5824105299</v>
      </c>
      <c r="R23" s="30"/>
      <c r="S23" s="31">
        <v>5824105299</v>
      </c>
      <c r="U23" s="18">
        <v>3.4056685131153411E-2</v>
      </c>
    </row>
    <row r="24" spans="1:21" ht="18">
      <c r="A24" s="24" t="s">
        <v>35</v>
      </c>
      <c r="C24" s="31">
        <v>0</v>
      </c>
      <c r="D24" s="30"/>
      <c r="E24" s="31">
        <v>-5245151880</v>
      </c>
      <c r="F24" s="30"/>
      <c r="G24" s="31">
        <v>3763860000</v>
      </c>
      <c r="H24" s="30"/>
      <c r="I24" s="31">
        <v>-1481291880</v>
      </c>
      <c r="J24" s="30"/>
      <c r="K24" s="41">
        <v>-0.12777477602689119</v>
      </c>
      <c r="L24" s="30"/>
      <c r="M24" s="31">
        <v>2000000000</v>
      </c>
      <c r="N24" s="30"/>
      <c r="O24" s="31">
        <v>0</v>
      </c>
      <c r="P24" s="30"/>
      <c r="Q24" s="31">
        <v>3763860000</v>
      </c>
      <c r="R24" s="30"/>
      <c r="S24" s="31">
        <v>5763860000</v>
      </c>
      <c r="U24" s="18">
        <v>3.3704398372356746E-2</v>
      </c>
    </row>
    <row r="25" spans="1:21" ht="18">
      <c r="A25" s="24" t="s">
        <v>36</v>
      </c>
      <c r="C25" s="31">
        <v>0</v>
      </c>
      <c r="D25" s="30"/>
      <c r="E25" s="31">
        <v>-4970250000</v>
      </c>
      <c r="F25" s="30"/>
      <c r="G25" s="31">
        <v>0</v>
      </c>
      <c r="H25" s="30"/>
      <c r="I25" s="31">
        <v>-4970250000</v>
      </c>
      <c r="J25" s="30"/>
      <c r="K25" s="41">
        <v>-0.42872886101802971</v>
      </c>
      <c r="L25" s="30"/>
      <c r="M25" s="31">
        <v>2595835321</v>
      </c>
      <c r="N25" s="30"/>
      <c r="O25" s="31">
        <v>-4772228791</v>
      </c>
      <c r="P25" s="30"/>
      <c r="Q25" s="31">
        <v>4400404064</v>
      </c>
      <c r="R25" s="30"/>
      <c r="S25" s="31">
        <v>2224010594</v>
      </c>
      <c r="U25" s="18">
        <v>1.3004989545984419E-2</v>
      </c>
    </row>
    <row r="26" spans="1:21" ht="18">
      <c r="A26" s="24" t="s">
        <v>37</v>
      </c>
      <c r="C26" s="31">
        <v>0</v>
      </c>
      <c r="D26" s="30"/>
      <c r="E26" s="31">
        <v>-1791079290</v>
      </c>
      <c r="F26" s="30"/>
      <c r="G26" s="31">
        <v>0</v>
      </c>
      <c r="H26" s="30"/>
      <c r="I26" s="31">
        <v>-1791079290</v>
      </c>
      <c r="J26" s="30"/>
      <c r="K26" s="41">
        <v>-0.15449673235645717</v>
      </c>
      <c r="L26" s="30"/>
      <c r="M26" s="31">
        <v>1001000000</v>
      </c>
      <c r="N26" s="30"/>
      <c r="O26" s="31">
        <v>-7499860100</v>
      </c>
      <c r="P26" s="30"/>
      <c r="Q26" s="31">
        <v>0</v>
      </c>
      <c r="R26" s="30"/>
      <c r="S26" s="31">
        <v>-6498860100</v>
      </c>
      <c r="U26" s="18">
        <v>-3.8002340406709079E-2</v>
      </c>
    </row>
    <row r="27" spans="1:21" ht="18">
      <c r="A27" s="24" t="s">
        <v>38</v>
      </c>
      <c r="C27" s="31">
        <v>0</v>
      </c>
      <c r="D27" s="30"/>
      <c r="E27" s="31">
        <v>-477144000</v>
      </c>
      <c r="F27" s="30"/>
      <c r="G27" s="31">
        <v>0</v>
      </c>
      <c r="H27" s="30"/>
      <c r="I27" s="31">
        <v>-477144000</v>
      </c>
      <c r="J27" s="30"/>
      <c r="K27" s="41">
        <v>-4.1157970657730851E-2</v>
      </c>
      <c r="L27" s="30"/>
      <c r="M27" s="31">
        <v>560000000</v>
      </c>
      <c r="N27" s="30"/>
      <c r="O27" s="31">
        <v>1938397501</v>
      </c>
      <c r="P27" s="30"/>
      <c r="Q27" s="31">
        <v>2863362559</v>
      </c>
      <c r="R27" s="30"/>
      <c r="S27" s="31">
        <v>5361760060</v>
      </c>
      <c r="U27" s="18">
        <v>3.1353103135612487E-2</v>
      </c>
    </row>
    <row r="28" spans="1:21" ht="18">
      <c r="A28" s="24" t="s">
        <v>39</v>
      </c>
      <c r="C28" s="31">
        <v>0</v>
      </c>
      <c r="D28" s="30"/>
      <c r="E28" s="31">
        <v>1358773943</v>
      </c>
      <c r="F28" s="30"/>
      <c r="G28" s="31">
        <v>0</v>
      </c>
      <c r="H28" s="30"/>
      <c r="I28" s="31">
        <v>1358773943</v>
      </c>
      <c r="J28" s="30"/>
      <c r="K28" s="41">
        <v>0.11720649966568426</v>
      </c>
      <c r="L28" s="30"/>
      <c r="M28" s="31">
        <v>58828515</v>
      </c>
      <c r="N28" s="30"/>
      <c r="O28" s="31">
        <v>5835580660</v>
      </c>
      <c r="P28" s="30"/>
      <c r="Q28" s="31">
        <v>-148725950</v>
      </c>
      <c r="R28" s="30"/>
      <c r="S28" s="31">
        <v>5745683225</v>
      </c>
      <c r="U28" s="18">
        <v>3.3598108964611816E-2</v>
      </c>
    </row>
    <row r="29" spans="1:21" ht="18">
      <c r="A29" s="24" t="s">
        <v>40</v>
      </c>
      <c r="C29" s="31">
        <v>0</v>
      </c>
      <c r="D29" s="30"/>
      <c r="E29" s="31">
        <v>-328036500</v>
      </c>
      <c r="F29" s="30"/>
      <c r="G29" s="31">
        <v>0</v>
      </c>
      <c r="H29" s="30"/>
      <c r="I29" s="31">
        <v>-328036500</v>
      </c>
      <c r="J29" s="30"/>
      <c r="K29" s="41">
        <v>-2.8296104827189958E-2</v>
      </c>
      <c r="L29" s="30"/>
      <c r="M29" s="31">
        <v>0</v>
      </c>
      <c r="N29" s="30"/>
      <c r="O29" s="31">
        <v>2227177475</v>
      </c>
      <c r="P29" s="30"/>
      <c r="Q29" s="31">
        <v>1913854644</v>
      </c>
      <c r="R29" s="30"/>
      <c r="S29" s="31">
        <v>4141032119</v>
      </c>
      <c r="U29" s="18">
        <v>2.421484841954881E-2</v>
      </c>
    </row>
    <row r="30" spans="1:21" ht="18">
      <c r="A30" s="24" t="s">
        <v>245</v>
      </c>
      <c r="C30" s="31">
        <v>0</v>
      </c>
      <c r="D30" s="30"/>
      <c r="E30" s="31">
        <v>227434862</v>
      </c>
      <c r="F30" s="30"/>
      <c r="G30" s="31">
        <v>0</v>
      </c>
      <c r="H30" s="30"/>
      <c r="I30" s="31">
        <v>227434862</v>
      </c>
      <c r="J30" s="30"/>
      <c r="K30" s="41">
        <v>1.9618306793632665E-2</v>
      </c>
      <c r="L30" s="30"/>
      <c r="M30" s="31">
        <v>0</v>
      </c>
      <c r="N30" s="30"/>
      <c r="O30" s="31">
        <v>-628954334</v>
      </c>
      <c r="P30" s="30"/>
      <c r="Q30" s="31">
        <v>-733274646</v>
      </c>
      <c r="R30" s="30"/>
      <c r="S30" s="31">
        <v>-1362228980</v>
      </c>
      <c r="U30" s="18">
        <v>-7.965687614947134E-3</v>
      </c>
    </row>
    <row r="31" spans="1:21" ht="18">
      <c r="A31" s="24" t="s">
        <v>41</v>
      </c>
      <c r="C31" s="31">
        <v>0</v>
      </c>
      <c r="D31" s="30"/>
      <c r="E31" s="31">
        <v>-6466494060</v>
      </c>
      <c r="F31" s="30"/>
      <c r="G31" s="31">
        <v>6367487810</v>
      </c>
      <c r="H31" s="30"/>
      <c r="I31" s="31">
        <v>-99006250</v>
      </c>
      <c r="J31" s="30"/>
      <c r="K31" s="41">
        <v>-8.5401814387940853E-3</v>
      </c>
      <c r="L31" s="30"/>
      <c r="M31" s="31">
        <v>3055000000</v>
      </c>
      <c r="N31" s="30"/>
      <c r="O31" s="31">
        <v>0</v>
      </c>
      <c r="P31" s="30"/>
      <c r="Q31" s="31">
        <v>14707737914</v>
      </c>
      <c r="R31" s="30"/>
      <c r="S31" s="31">
        <v>17762737914</v>
      </c>
      <c r="U31" s="18">
        <v>0.10386830957678032</v>
      </c>
    </row>
    <row r="32" spans="1:21" ht="18">
      <c r="A32" s="24" t="s">
        <v>207</v>
      </c>
      <c r="C32" s="31">
        <v>0</v>
      </c>
      <c r="D32" s="30"/>
      <c r="E32" s="31">
        <v>0</v>
      </c>
      <c r="F32" s="30"/>
      <c r="G32" s="31">
        <v>0</v>
      </c>
      <c r="H32" s="30"/>
      <c r="I32" s="31">
        <v>0</v>
      </c>
      <c r="J32" s="30"/>
      <c r="K32" s="41">
        <v>1.9618306793632665E-2</v>
      </c>
      <c r="L32" s="31"/>
      <c r="M32" s="31">
        <v>0</v>
      </c>
      <c r="N32" s="30"/>
      <c r="O32" s="31">
        <v>0</v>
      </c>
      <c r="P32" s="30"/>
      <c r="Q32" s="31">
        <v>46407332</v>
      </c>
      <c r="R32" s="30"/>
      <c r="S32" s="31">
        <v>46407332</v>
      </c>
      <c r="U32" s="18">
        <v>2.7136870172527074E-4</v>
      </c>
    </row>
    <row r="33" spans="1:21" ht="18">
      <c r="A33" s="24" t="s">
        <v>151</v>
      </c>
      <c r="C33" s="31">
        <v>0</v>
      </c>
      <c r="D33" s="30"/>
      <c r="E33" s="31">
        <v>0</v>
      </c>
      <c r="F33" s="30"/>
      <c r="G33" s="31">
        <v>0</v>
      </c>
      <c r="H33" s="30"/>
      <c r="I33" s="31">
        <v>0</v>
      </c>
      <c r="J33" s="30"/>
      <c r="K33" s="41">
        <v>1.9618306793632665E-2</v>
      </c>
      <c r="L33" s="31"/>
      <c r="M33" s="31">
        <v>42000000</v>
      </c>
      <c r="N33" s="30"/>
      <c r="O33" s="31">
        <v>0</v>
      </c>
      <c r="P33" s="30"/>
      <c r="Q33" s="31">
        <v>1073509453</v>
      </c>
      <c r="R33" s="30"/>
      <c r="S33" s="31">
        <v>1115509453</v>
      </c>
      <c r="U33" s="18">
        <v>6.5229854632211336E-3</v>
      </c>
    </row>
    <row r="34" spans="1:21" ht="18">
      <c r="A34" s="24" t="s">
        <v>21</v>
      </c>
      <c r="C34" s="31">
        <v>0</v>
      </c>
      <c r="D34" s="30"/>
      <c r="E34" s="31">
        <v>0</v>
      </c>
      <c r="F34" s="30"/>
      <c r="G34" s="31">
        <v>0</v>
      </c>
      <c r="H34" s="30"/>
      <c r="I34" s="31">
        <v>0</v>
      </c>
      <c r="J34" s="30"/>
      <c r="K34" s="41">
        <v>1.9618306793632665E-2</v>
      </c>
      <c r="L34" s="31"/>
      <c r="M34" s="31">
        <v>0</v>
      </c>
      <c r="N34" s="30"/>
      <c r="O34" s="31">
        <v>-183076</v>
      </c>
      <c r="P34" s="30"/>
      <c r="Q34" s="31">
        <v>0</v>
      </c>
      <c r="R34" s="30"/>
      <c r="S34" s="31">
        <v>-183076</v>
      </c>
      <c r="U34" s="18">
        <v>-1.0705441208526201E-6</v>
      </c>
    </row>
    <row r="35" spans="1:21" ht="18">
      <c r="A35" s="24" t="s">
        <v>246</v>
      </c>
      <c r="C35" s="31">
        <v>0</v>
      </c>
      <c r="D35" s="30"/>
      <c r="E35" s="31">
        <v>0</v>
      </c>
      <c r="F35" s="30"/>
      <c r="G35" s="31">
        <v>0</v>
      </c>
      <c r="H35" s="30"/>
      <c r="I35" s="31">
        <v>0</v>
      </c>
      <c r="J35" s="30"/>
      <c r="K35" s="41">
        <v>1.9618306793632665E-2</v>
      </c>
      <c r="L35" s="31"/>
      <c r="M35" s="31">
        <v>0</v>
      </c>
      <c r="N35" s="30"/>
      <c r="O35" s="31">
        <v>0</v>
      </c>
      <c r="P35" s="30"/>
      <c r="Q35" s="31">
        <v>1102752259</v>
      </c>
      <c r="R35" s="30"/>
      <c r="S35" s="31">
        <v>1102752259</v>
      </c>
      <c r="U35" s="18">
        <v>6.448387268835871E-3</v>
      </c>
    </row>
    <row r="36" spans="1:21" ht="36">
      <c r="A36" s="24" t="s">
        <v>22</v>
      </c>
      <c r="C36" s="31">
        <v>0</v>
      </c>
      <c r="D36" s="30"/>
      <c r="E36" s="31">
        <v>0</v>
      </c>
      <c r="F36" s="30"/>
      <c r="G36" s="31">
        <v>0</v>
      </c>
      <c r="H36" s="30"/>
      <c r="I36" s="31">
        <v>0</v>
      </c>
      <c r="J36" s="30"/>
      <c r="K36" s="41">
        <v>1.9618306793632665E-2</v>
      </c>
      <c r="L36" s="31"/>
      <c r="M36" s="31">
        <v>0</v>
      </c>
      <c r="N36" s="30"/>
      <c r="O36" s="31">
        <v>-370512</v>
      </c>
      <c r="P36" s="30"/>
      <c r="Q36" s="31">
        <v>0</v>
      </c>
      <c r="R36" s="30"/>
      <c r="S36" s="31">
        <v>-370512</v>
      </c>
      <c r="U36" s="18">
        <v>-2.1665835134334703E-6</v>
      </c>
    </row>
    <row r="37" spans="1:21" ht="18">
      <c r="A37" s="24" t="s">
        <v>222</v>
      </c>
      <c r="C37" s="31">
        <v>0</v>
      </c>
      <c r="D37" s="30"/>
      <c r="E37" s="31">
        <v>0</v>
      </c>
      <c r="F37" s="30"/>
      <c r="G37" s="31">
        <v>0</v>
      </c>
      <c r="H37" s="30"/>
      <c r="I37" s="31">
        <v>0</v>
      </c>
      <c r="J37" s="30"/>
      <c r="K37" s="41">
        <v>1.9618306793632665E-2</v>
      </c>
      <c r="L37" s="31"/>
      <c r="M37" s="31">
        <v>0</v>
      </c>
      <c r="N37" s="30"/>
      <c r="O37" s="31">
        <v>0</v>
      </c>
      <c r="P37" s="30"/>
      <c r="Q37" s="31">
        <v>23131704000</v>
      </c>
      <c r="R37" s="30"/>
      <c r="S37" s="31">
        <v>23131704000</v>
      </c>
      <c r="U37" s="18">
        <v>0.13526355023325307</v>
      </c>
    </row>
    <row r="38" spans="1:21" ht="36">
      <c r="A38" s="24" t="s">
        <v>155</v>
      </c>
      <c r="C38" s="31">
        <v>0</v>
      </c>
      <c r="D38" s="30"/>
      <c r="E38" s="31">
        <v>0</v>
      </c>
      <c r="F38" s="30"/>
      <c r="G38" s="31">
        <v>0</v>
      </c>
      <c r="H38" s="30"/>
      <c r="I38" s="31">
        <v>0</v>
      </c>
      <c r="J38" s="30"/>
      <c r="K38" s="41">
        <v>1.9618306793632665E-2</v>
      </c>
      <c r="L38" s="31"/>
      <c r="M38" s="31">
        <v>139922860</v>
      </c>
      <c r="N38" s="30"/>
      <c r="O38" s="31">
        <v>0</v>
      </c>
      <c r="P38" s="30"/>
      <c r="Q38" s="31">
        <v>6155901813</v>
      </c>
      <c r="R38" s="30"/>
      <c r="S38" s="31">
        <v>6295824673</v>
      </c>
      <c r="U38" s="18">
        <v>3.681508275032784E-2</v>
      </c>
    </row>
    <row r="39" spans="1:21" ht="18">
      <c r="A39" s="24" t="s">
        <v>223</v>
      </c>
      <c r="C39" s="31">
        <v>0</v>
      </c>
      <c r="D39" s="30"/>
      <c r="E39" s="31">
        <v>0</v>
      </c>
      <c r="F39" s="30"/>
      <c r="G39" s="31">
        <v>0</v>
      </c>
      <c r="H39" s="30"/>
      <c r="I39" s="31">
        <v>0</v>
      </c>
      <c r="J39" s="30"/>
      <c r="K39" s="41">
        <v>1.9618306793632665E-2</v>
      </c>
      <c r="L39" s="31"/>
      <c r="M39" s="31">
        <v>0</v>
      </c>
      <c r="N39" s="30"/>
      <c r="O39" s="31">
        <v>0</v>
      </c>
      <c r="P39" s="30"/>
      <c r="Q39" s="31">
        <v>2845137836</v>
      </c>
      <c r="R39" s="30"/>
      <c r="S39" s="31">
        <v>2845137836</v>
      </c>
      <c r="U39" s="18">
        <v>1.6637055558047731E-2</v>
      </c>
    </row>
    <row r="40" spans="1:21" ht="18">
      <c r="A40" s="24" t="s">
        <v>157</v>
      </c>
      <c r="C40" s="31">
        <v>0</v>
      </c>
      <c r="D40" s="30"/>
      <c r="E40" s="31">
        <v>0</v>
      </c>
      <c r="F40" s="30"/>
      <c r="G40" s="31">
        <v>0</v>
      </c>
      <c r="H40" s="30"/>
      <c r="I40" s="31">
        <v>0</v>
      </c>
      <c r="J40" s="30"/>
      <c r="K40" s="41">
        <v>1.9618306793632665E-2</v>
      </c>
      <c r="L40" s="31"/>
      <c r="M40" s="31">
        <v>345000000</v>
      </c>
      <c r="N40" s="30"/>
      <c r="O40" s="31">
        <v>0</v>
      </c>
      <c r="P40" s="30"/>
      <c r="Q40" s="31">
        <v>865520178</v>
      </c>
      <c r="R40" s="30"/>
      <c r="S40" s="31">
        <v>1210520178</v>
      </c>
      <c r="U40" s="18">
        <v>7.0785644198658876E-3</v>
      </c>
    </row>
    <row r="41" spans="1:21" ht="18">
      <c r="A41" s="24" t="s">
        <v>224</v>
      </c>
      <c r="C41" s="31">
        <v>0</v>
      </c>
      <c r="D41" s="30"/>
      <c r="E41" s="31">
        <v>0</v>
      </c>
      <c r="F41" s="30"/>
      <c r="G41" s="31">
        <v>0</v>
      </c>
      <c r="H41" s="30"/>
      <c r="I41" s="31">
        <v>0</v>
      </c>
      <c r="J41" s="30"/>
      <c r="K41" s="41">
        <v>1.9618306793632665E-2</v>
      </c>
      <c r="L41" s="31"/>
      <c r="M41" s="31">
        <v>0</v>
      </c>
      <c r="N41" s="30"/>
      <c r="O41" s="31">
        <v>0</v>
      </c>
      <c r="P41" s="30"/>
      <c r="Q41" s="31">
        <v>2552466478</v>
      </c>
      <c r="R41" s="30"/>
      <c r="S41" s="31">
        <v>2552466478</v>
      </c>
      <c r="U41" s="18">
        <v>1.4925648264634871E-2</v>
      </c>
    </row>
    <row r="42" spans="1:21" ht="36">
      <c r="A42" s="24" t="s">
        <v>225</v>
      </c>
      <c r="C42" s="31">
        <v>0</v>
      </c>
      <c r="D42" s="30"/>
      <c r="E42" s="31">
        <v>0</v>
      </c>
      <c r="F42" s="30"/>
      <c r="G42" s="31">
        <v>0</v>
      </c>
      <c r="H42" s="30"/>
      <c r="I42" s="31">
        <v>0</v>
      </c>
      <c r="J42" s="30"/>
      <c r="K42" s="41">
        <v>1.9618306793632665E-2</v>
      </c>
      <c r="L42" s="31"/>
      <c r="M42" s="31">
        <v>0</v>
      </c>
      <c r="N42" s="30"/>
      <c r="O42" s="31">
        <v>0</v>
      </c>
      <c r="P42" s="30"/>
      <c r="Q42" s="31">
        <v>4680233</v>
      </c>
      <c r="R42" s="30"/>
      <c r="S42" s="31">
        <v>4680233</v>
      </c>
      <c r="U42" s="18">
        <v>2.7367846808813941E-5</v>
      </c>
    </row>
    <row r="43" spans="1:21" ht="18">
      <c r="A43" s="24" t="s">
        <v>226</v>
      </c>
      <c r="C43" s="31">
        <v>0</v>
      </c>
      <c r="D43" s="30"/>
      <c r="E43" s="31">
        <v>0</v>
      </c>
      <c r="F43" s="30"/>
      <c r="G43" s="31">
        <v>0</v>
      </c>
      <c r="H43" s="30"/>
      <c r="I43" s="31">
        <v>0</v>
      </c>
      <c r="J43" s="30"/>
      <c r="K43" s="41">
        <v>1.9618306793632665E-2</v>
      </c>
      <c r="L43" s="31"/>
      <c r="M43" s="31">
        <v>0</v>
      </c>
      <c r="N43" s="30"/>
      <c r="O43" s="31">
        <v>0</v>
      </c>
      <c r="P43" s="30"/>
      <c r="Q43" s="31">
        <v>-6332091975</v>
      </c>
      <c r="R43" s="30"/>
      <c r="S43" s="31">
        <v>-6332091975</v>
      </c>
      <c r="U43" s="18">
        <v>-3.7027157227240634E-2</v>
      </c>
    </row>
    <row r="44" spans="1:21" ht="18">
      <c r="A44" s="24" t="s">
        <v>227</v>
      </c>
      <c r="C44" s="31">
        <v>0</v>
      </c>
      <c r="D44" s="30"/>
      <c r="E44" s="31">
        <v>0</v>
      </c>
      <c r="F44" s="30"/>
      <c r="G44" s="31">
        <v>0</v>
      </c>
      <c r="H44" s="30"/>
      <c r="I44" s="31">
        <v>0</v>
      </c>
      <c r="J44" s="30"/>
      <c r="K44" s="41">
        <v>1.9618306793632665E-2</v>
      </c>
      <c r="L44" s="31"/>
      <c r="M44" s="31">
        <v>0</v>
      </c>
      <c r="N44" s="30"/>
      <c r="O44" s="31">
        <v>0</v>
      </c>
      <c r="P44" s="30"/>
      <c r="Q44" s="31">
        <v>869371</v>
      </c>
      <c r="R44" s="30"/>
      <c r="S44" s="31">
        <v>869371</v>
      </c>
      <c r="U44" s="18">
        <v>5.0836811645970159E-6</v>
      </c>
    </row>
    <row r="45" spans="1:21" ht="18">
      <c r="A45" s="24" t="s">
        <v>228</v>
      </c>
      <c r="C45" s="31">
        <v>0</v>
      </c>
      <c r="D45" s="30"/>
      <c r="E45" s="31">
        <v>0</v>
      </c>
      <c r="F45" s="30"/>
      <c r="G45" s="31">
        <v>0</v>
      </c>
      <c r="H45" s="30"/>
      <c r="I45" s="31">
        <v>0</v>
      </c>
      <c r="J45" s="30"/>
      <c r="K45" s="41">
        <v>1.9618306793632665E-2</v>
      </c>
      <c r="L45" s="31"/>
      <c r="M45" s="31">
        <v>0</v>
      </c>
      <c r="N45" s="30"/>
      <c r="O45" s="31">
        <v>0</v>
      </c>
      <c r="P45" s="30"/>
      <c r="Q45" s="31">
        <v>119660326</v>
      </c>
      <c r="R45" s="30"/>
      <c r="S45" s="31">
        <v>119660326</v>
      </c>
      <c r="U45" s="18">
        <v>6.9971846937123339E-4</v>
      </c>
    </row>
    <row r="46" spans="1:21" ht="18">
      <c r="A46" s="24" t="s">
        <v>229</v>
      </c>
      <c r="C46" s="31">
        <v>0</v>
      </c>
      <c r="D46" s="30"/>
      <c r="E46" s="31">
        <v>0</v>
      </c>
      <c r="F46" s="30"/>
      <c r="G46" s="31">
        <v>0</v>
      </c>
      <c r="H46" s="30"/>
      <c r="I46" s="31">
        <v>0</v>
      </c>
      <c r="J46" s="30"/>
      <c r="K46" s="41">
        <v>1.9618306793632665E-2</v>
      </c>
      <c r="L46" s="31"/>
      <c r="M46" s="31">
        <v>0</v>
      </c>
      <c r="N46" s="30"/>
      <c r="O46" s="31">
        <v>0</v>
      </c>
      <c r="P46" s="30"/>
      <c r="Q46" s="31">
        <v>-251075490</v>
      </c>
      <c r="R46" s="30"/>
      <c r="S46" s="31">
        <v>-251075490</v>
      </c>
      <c r="U46" s="18">
        <v>-1.4681738169377244E-3</v>
      </c>
    </row>
    <row r="47" spans="1:21" ht="18">
      <c r="A47" s="24" t="s">
        <v>161</v>
      </c>
      <c r="C47" s="31">
        <v>0</v>
      </c>
      <c r="D47" s="30"/>
      <c r="E47" s="31">
        <v>0</v>
      </c>
      <c r="F47" s="30"/>
      <c r="G47" s="31">
        <v>0</v>
      </c>
      <c r="H47" s="30"/>
      <c r="I47" s="31">
        <v>0</v>
      </c>
      <c r="J47" s="30"/>
      <c r="K47" s="41">
        <v>1.9618306793632665E-2</v>
      </c>
      <c r="L47" s="31"/>
      <c r="M47" s="31">
        <v>12399000</v>
      </c>
      <c r="N47" s="30"/>
      <c r="O47" s="31">
        <v>0</v>
      </c>
      <c r="P47" s="30"/>
      <c r="Q47" s="31">
        <v>174102418</v>
      </c>
      <c r="R47" s="30"/>
      <c r="S47" s="31">
        <v>186501418</v>
      </c>
      <c r="U47" s="18">
        <v>1.0905743875252738E-3</v>
      </c>
    </row>
    <row r="48" spans="1:21" ht="18">
      <c r="A48" s="24" t="s">
        <v>247</v>
      </c>
      <c r="C48" s="31">
        <v>0</v>
      </c>
      <c r="D48" s="30"/>
      <c r="E48" s="31">
        <v>0</v>
      </c>
      <c r="F48" s="30"/>
      <c r="G48" s="31">
        <v>0</v>
      </c>
      <c r="H48" s="30"/>
      <c r="I48" s="31">
        <v>0</v>
      </c>
      <c r="J48" s="30"/>
      <c r="K48" s="41">
        <v>1.9618306793632665E-2</v>
      </c>
      <c r="L48" s="31"/>
      <c r="M48" s="31">
        <v>0</v>
      </c>
      <c r="N48" s="30"/>
      <c r="O48" s="31">
        <v>0</v>
      </c>
      <c r="P48" s="30"/>
      <c r="Q48" s="31">
        <v>-584054960</v>
      </c>
      <c r="R48" s="30"/>
      <c r="S48" s="31">
        <v>-584054960</v>
      </c>
      <c r="U48" s="18">
        <v>-3.4152843828946025E-3</v>
      </c>
    </row>
    <row r="49" spans="1:21" ht="18">
      <c r="A49" s="24" t="s">
        <v>231</v>
      </c>
      <c r="C49" s="31">
        <v>0</v>
      </c>
      <c r="D49" s="30"/>
      <c r="E49" s="31">
        <v>0</v>
      </c>
      <c r="F49" s="30"/>
      <c r="G49" s="31">
        <v>0</v>
      </c>
      <c r="H49" s="30"/>
      <c r="I49" s="31">
        <v>0</v>
      </c>
      <c r="J49" s="30"/>
      <c r="K49" s="41">
        <v>1.9618306793632665E-2</v>
      </c>
      <c r="L49" s="31"/>
      <c r="M49" s="31">
        <v>0</v>
      </c>
      <c r="N49" s="30"/>
      <c r="O49" s="31">
        <v>0</v>
      </c>
      <c r="P49" s="30"/>
      <c r="Q49" s="31">
        <v>49349611</v>
      </c>
      <c r="R49" s="30"/>
      <c r="S49" s="31">
        <v>49349611</v>
      </c>
      <c r="U49" s="18">
        <v>2.8857379406592779E-4</v>
      </c>
    </row>
    <row r="50" spans="1:21" ht="18">
      <c r="A50" s="24" t="s">
        <v>164</v>
      </c>
      <c r="C50" s="31">
        <v>0</v>
      </c>
      <c r="D50" s="30"/>
      <c r="E50" s="31">
        <v>0</v>
      </c>
      <c r="F50" s="30"/>
      <c r="G50" s="31">
        <v>0</v>
      </c>
      <c r="H50" s="30"/>
      <c r="I50" s="31">
        <v>0</v>
      </c>
      <c r="J50" s="30"/>
      <c r="K50" s="41">
        <v>1.9618306793632665E-2</v>
      </c>
      <c r="L50" s="31"/>
      <c r="M50" s="31">
        <v>649940000</v>
      </c>
      <c r="N50" s="30"/>
      <c r="O50" s="31">
        <v>0</v>
      </c>
      <c r="P50" s="30"/>
      <c r="Q50" s="31">
        <v>3023125683</v>
      </c>
      <c r="R50" s="30"/>
      <c r="S50" s="31">
        <v>3673065683</v>
      </c>
      <c r="U50" s="18">
        <v>2.1478396253147129E-2</v>
      </c>
    </row>
    <row r="51" spans="1:21" ht="18">
      <c r="A51" s="24" t="s">
        <v>232</v>
      </c>
      <c r="C51" s="31">
        <v>0</v>
      </c>
      <c r="D51" s="30"/>
      <c r="E51" s="31">
        <v>0</v>
      </c>
      <c r="F51" s="30"/>
      <c r="G51" s="31">
        <v>0</v>
      </c>
      <c r="H51" s="30"/>
      <c r="I51" s="31">
        <v>0</v>
      </c>
      <c r="J51" s="30"/>
      <c r="K51" s="41">
        <v>1.9618306793632665E-2</v>
      </c>
      <c r="L51" s="31"/>
      <c r="M51" s="31">
        <v>0</v>
      </c>
      <c r="N51" s="30"/>
      <c r="O51" s="31">
        <v>0</v>
      </c>
      <c r="P51" s="30"/>
      <c r="Q51" s="31">
        <v>-1146475</v>
      </c>
      <c r="R51" s="30"/>
      <c r="S51" s="31">
        <v>-1146475</v>
      </c>
      <c r="U51" s="18">
        <v>-6.7040577189500957E-6</v>
      </c>
    </row>
    <row r="52" spans="1:21" ht="36">
      <c r="A52" s="24" t="s">
        <v>168</v>
      </c>
      <c r="C52" s="31">
        <v>0</v>
      </c>
      <c r="D52" s="30"/>
      <c r="E52" s="31">
        <v>0</v>
      </c>
      <c r="F52" s="30"/>
      <c r="G52" s="31">
        <v>0</v>
      </c>
      <c r="H52" s="30"/>
      <c r="I52" s="31">
        <v>0</v>
      </c>
      <c r="J52" s="30"/>
      <c r="K52" s="41">
        <v>1.9618306793632665E-2</v>
      </c>
      <c r="L52" s="31"/>
      <c r="M52" s="31">
        <v>596605200</v>
      </c>
      <c r="N52" s="30"/>
      <c r="O52" s="31">
        <v>0</v>
      </c>
      <c r="P52" s="30"/>
      <c r="Q52" s="31">
        <v>-831116833</v>
      </c>
      <c r="R52" s="30"/>
      <c r="S52" s="31">
        <v>-234511633</v>
      </c>
      <c r="U52" s="18">
        <v>-1.3713160107261318E-3</v>
      </c>
    </row>
    <row r="53" spans="1:21" ht="18">
      <c r="A53" s="24" t="s">
        <v>171</v>
      </c>
      <c r="C53" s="31">
        <v>0</v>
      </c>
      <c r="D53" s="30"/>
      <c r="E53" s="31">
        <v>0</v>
      </c>
      <c r="F53" s="30"/>
      <c r="G53" s="31">
        <v>0</v>
      </c>
      <c r="H53" s="30"/>
      <c r="I53" s="31">
        <v>0</v>
      </c>
      <c r="J53" s="30"/>
      <c r="K53" s="41">
        <v>1.9618306793632665E-2</v>
      </c>
      <c r="L53" s="31"/>
      <c r="M53" s="31">
        <v>108333300</v>
      </c>
      <c r="N53" s="30"/>
      <c r="O53" s="31">
        <v>0</v>
      </c>
      <c r="P53" s="30"/>
      <c r="Q53" s="31">
        <v>-526150078</v>
      </c>
      <c r="R53" s="30"/>
      <c r="S53" s="31">
        <v>-417816778</v>
      </c>
      <c r="U53" s="18">
        <v>-2.443200065991634E-3</v>
      </c>
    </row>
    <row r="54" spans="1:21" ht="18">
      <c r="A54" s="24" t="s">
        <v>248</v>
      </c>
      <c r="C54" s="31">
        <v>0</v>
      </c>
      <c r="D54" s="30"/>
      <c r="E54" s="31">
        <v>0</v>
      </c>
      <c r="F54" s="30"/>
      <c r="G54" s="31">
        <v>0</v>
      </c>
      <c r="H54" s="30"/>
      <c r="I54" s="31">
        <v>0</v>
      </c>
      <c r="J54" s="30"/>
      <c r="K54" s="41">
        <v>1.9618306793632665E-2</v>
      </c>
      <c r="L54" s="31"/>
      <c r="M54" s="31">
        <v>0</v>
      </c>
      <c r="N54" s="30"/>
      <c r="O54" s="31">
        <v>0</v>
      </c>
      <c r="P54" s="30"/>
      <c r="Q54" s="31">
        <v>5574540010</v>
      </c>
      <c r="R54" s="30"/>
      <c r="S54" s="31">
        <v>5574540010</v>
      </c>
      <c r="U54" s="18">
        <v>3.2597342274045787E-2</v>
      </c>
    </row>
    <row r="55" spans="1:21" ht="18">
      <c r="A55" s="24" t="s">
        <v>234</v>
      </c>
      <c r="C55" s="31">
        <v>0</v>
      </c>
      <c r="D55" s="30"/>
      <c r="E55" s="31">
        <v>0</v>
      </c>
      <c r="F55" s="30"/>
      <c r="G55" s="31">
        <v>0</v>
      </c>
      <c r="H55" s="30"/>
      <c r="I55" s="31">
        <v>0</v>
      </c>
      <c r="J55" s="30"/>
      <c r="K55" s="41">
        <v>1.9618306793632665E-2</v>
      </c>
      <c r="L55" s="31"/>
      <c r="M55" s="31">
        <v>0</v>
      </c>
      <c r="N55" s="30"/>
      <c r="O55" s="31">
        <v>0</v>
      </c>
      <c r="P55" s="30"/>
      <c r="Q55" s="31">
        <v>-2308121805</v>
      </c>
      <c r="R55" s="30"/>
      <c r="S55" s="31">
        <v>-2308121805</v>
      </c>
      <c r="U55" s="18">
        <v>-1.3496833165212741E-2</v>
      </c>
    </row>
    <row r="56" spans="1:21" ht="18">
      <c r="A56" s="24" t="s">
        <v>173</v>
      </c>
      <c r="C56" s="31">
        <v>0</v>
      </c>
      <c r="D56" s="30"/>
      <c r="E56" s="31">
        <v>0</v>
      </c>
      <c r="F56" s="30"/>
      <c r="G56" s="31">
        <v>0</v>
      </c>
      <c r="H56" s="30"/>
      <c r="I56" s="31">
        <v>0</v>
      </c>
      <c r="J56" s="30"/>
      <c r="K56" s="41">
        <v>1.9618306793632665E-2</v>
      </c>
      <c r="L56" s="31"/>
      <c r="M56" s="31">
        <v>640000000</v>
      </c>
      <c r="N56" s="30"/>
      <c r="O56" s="31">
        <v>0</v>
      </c>
      <c r="P56" s="30"/>
      <c r="Q56" s="31">
        <v>932197088</v>
      </c>
      <c r="R56" s="30"/>
      <c r="S56" s="31">
        <v>1572197088</v>
      </c>
      <c r="U56" s="18">
        <v>9.1934843965348241E-3</v>
      </c>
    </row>
    <row r="57" spans="1:21" ht="18">
      <c r="A57" s="19" t="s">
        <v>42</v>
      </c>
      <c r="C57" s="32">
        <f>SUM(C9:$C$56)</f>
        <v>2624185420</v>
      </c>
      <c r="D57" s="30"/>
      <c r="E57" s="32">
        <f>SUM(E9:$E$56)</f>
        <v>-20652147888</v>
      </c>
      <c r="F57" s="30"/>
      <c r="G57" s="32">
        <f>SUM(G9:$G$56)</f>
        <v>22836018061</v>
      </c>
      <c r="H57" s="30"/>
      <c r="I57" s="32">
        <f>SUM(I9:$I$56)</f>
        <v>4808055593</v>
      </c>
      <c r="J57" s="30"/>
      <c r="K57" s="42">
        <f>SUM(K9:$K$56)</f>
        <v>0.90519580134290489</v>
      </c>
      <c r="L57" s="30"/>
      <c r="M57" s="32">
        <f>SUM(M9:$M$56)</f>
        <v>20472847016</v>
      </c>
      <c r="N57" s="30"/>
      <c r="O57" s="32">
        <f>SUM(O9:$O$56)</f>
        <v>-1089564250</v>
      </c>
      <c r="P57" s="30"/>
      <c r="Q57" s="32">
        <f>SUM(Q9:$Q$56)</f>
        <v>80938067489</v>
      </c>
      <c r="R57" s="30"/>
      <c r="S57" s="32">
        <f>SUM(S9:$S$56)</f>
        <v>100321350255</v>
      </c>
      <c r="U57" s="20">
        <f>SUM(U9:$U$56)</f>
        <v>0.58663304699407193</v>
      </c>
    </row>
    <row r="58" spans="1:21" ht="18">
      <c r="C58" s="21"/>
      <c r="E58" s="21"/>
      <c r="G58" s="21"/>
      <c r="I58" s="21"/>
      <c r="K58" s="21"/>
      <c r="M58" s="21"/>
      <c r="O58" s="21"/>
      <c r="Q58" s="21"/>
      <c r="S58" s="21"/>
      <c r="U58" s="2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17" workbookViewId="0">
      <selection activeCell="O27" sqref="O27"/>
    </sheetView>
  </sheetViews>
  <sheetFormatPr defaultRowHeight="17.25"/>
  <cols>
    <col min="1" max="1" width="2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7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249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43" t="s">
        <v>142</v>
      </c>
      <c r="D7" s="43"/>
      <c r="E7" s="43"/>
      <c r="F7" s="43"/>
      <c r="G7" s="43"/>
      <c r="H7" s="43"/>
      <c r="I7" s="43"/>
      <c r="J7" s="44"/>
      <c r="K7" s="43" t="s">
        <v>7</v>
      </c>
      <c r="L7" s="43"/>
      <c r="M7" s="43"/>
      <c r="N7" s="43"/>
      <c r="O7" s="43"/>
      <c r="P7" s="43"/>
      <c r="Q7" s="43"/>
    </row>
    <row r="8" spans="1:17" ht="18.75">
      <c r="C8" s="23" t="s">
        <v>250</v>
      </c>
      <c r="E8" s="23" t="s">
        <v>240</v>
      </c>
      <c r="G8" s="23" t="s">
        <v>241</v>
      </c>
      <c r="I8" s="23" t="s">
        <v>42</v>
      </c>
      <c r="K8" s="23" t="s">
        <v>250</v>
      </c>
      <c r="M8" s="23" t="s">
        <v>240</v>
      </c>
      <c r="O8" s="23" t="s">
        <v>241</v>
      </c>
      <c r="Q8" s="23" t="s">
        <v>42</v>
      </c>
    </row>
    <row r="9" spans="1:17" ht="18">
      <c r="A9" s="24" t="s">
        <v>58</v>
      </c>
      <c r="C9" s="31">
        <v>1257429570</v>
      </c>
      <c r="D9" s="30"/>
      <c r="E9" s="31">
        <v>0</v>
      </c>
      <c r="F9" s="30"/>
      <c r="G9" s="31">
        <v>0</v>
      </c>
      <c r="H9" s="30"/>
      <c r="I9" s="31">
        <v>1257429570</v>
      </c>
      <c r="J9" s="30"/>
      <c r="K9" s="31">
        <v>12655949576</v>
      </c>
      <c r="L9" s="30"/>
      <c r="M9" s="31">
        <v>1557654573</v>
      </c>
      <c r="N9" s="30"/>
      <c r="O9" s="31">
        <v>0</v>
      </c>
      <c r="P9" s="30"/>
      <c r="Q9" s="31">
        <v>14213604149</v>
      </c>
    </row>
    <row r="10" spans="1:17" ht="36">
      <c r="A10" s="24" t="s">
        <v>64</v>
      </c>
      <c r="C10" s="31">
        <v>0</v>
      </c>
      <c r="D10" s="30"/>
      <c r="E10" s="31">
        <v>528384213</v>
      </c>
      <c r="F10" s="30"/>
      <c r="G10" s="31">
        <v>0</v>
      </c>
      <c r="H10" s="30"/>
      <c r="I10" s="31">
        <v>528384213</v>
      </c>
      <c r="J10" s="30"/>
      <c r="K10" s="31">
        <v>0</v>
      </c>
      <c r="L10" s="30"/>
      <c r="M10" s="31">
        <v>3868313755</v>
      </c>
      <c r="N10" s="30"/>
      <c r="O10" s="31">
        <v>0</v>
      </c>
      <c r="P10" s="30"/>
      <c r="Q10" s="31">
        <v>3868313755</v>
      </c>
    </row>
    <row r="11" spans="1:17" ht="36">
      <c r="A11" s="24" t="s">
        <v>69</v>
      </c>
      <c r="C11" s="31">
        <v>0</v>
      </c>
      <c r="D11" s="30"/>
      <c r="E11" s="31">
        <v>798496886</v>
      </c>
      <c r="F11" s="30"/>
      <c r="G11" s="31">
        <v>0</v>
      </c>
      <c r="H11" s="30"/>
      <c r="I11" s="31">
        <v>798496886</v>
      </c>
      <c r="J11" s="30"/>
      <c r="K11" s="31">
        <v>0</v>
      </c>
      <c r="L11" s="30"/>
      <c r="M11" s="31">
        <v>7027120527</v>
      </c>
      <c r="N11" s="30"/>
      <c r="O11" s="31">
        <v>0</v>
      </c>
      <c r="P11" s="30"/>
      <c r="Q11" s="31">
        <v>7027120527</v>
      </c>
    </row>
    <row r="12" spans="1:17" ht="36">
      <c r="A12" s="24" t="s">
        <v>72</v>
      </c>
      <c r="C12" s="31">
        <v>0</v>
      </c>
      <c r="D12" s="30"/>
      <c r="E12" s="31">
        <v>633937248</v>
      </c>
      <c r="F12" s="30"/>
      <c r="G12" s="31">
        <v>0</v>
      </c>
      <c r="H12" s="30"/>
      <c r="I12" s="31">
        <v>633937248</v>
      </c>
      <c r="J12" s="30"/>
      <c r="K12" s="31">
        <v>0</v>
      </c>
      <c r="L12" s="30"/>
      <c r="M12" s="31">
        <v>6415125731</v>
      </c>
      <c r="N12" s="30"/>
      <c r="O12" s="31">
        <v>0</v>
      </c>
      <c r="P12" s="30"/>
      <c r="Q12" s="31">
        <v>6415125731</v>
      </c>
    </row>
    <row r="13" spans="1:17" ht="36">
      <c r="A13" s="24" t="s">
        <v>208</v>
      </c>
      <c r="C13" s="31">
        <v>0</v>
      </c>
      <c r="D13" s="30"/>
      <c r="E13" s="31">
        <v>0</v>
      </c>
      <c r="F13" s="30"/>
      <c r="G13" s="31">
        <v>0</v>
      </c>
      <c r="H13" s="30"/>
      <c r="I13" s="31">
        <v>0</v>
      </c>
      <c r="J13" s="31"/>
      <c r="K13" s="31">
        <v>0</v>
      </c>
      <c r="L13" s="30"/>
      <c r="M13" s="31">
        <v>0</v>
      </c>
      <c r="N13" s="30"/>
      <c r="O13" s="31">
        <v>3909210602</v>
      </c>
      <c r="P13" s="30"/>
      <c r="Q13" s="31">
        <v>3909210602</v>
      </c>
    </row>
    <row r="14" spans="1:17" ht="36">
      <c r="A14" s="24" t="s">
        <v>209</v>
      </c>
      <c r="C14" s="31">
        <v>0</v>
      </c>
      <c r="D14" s="30"/>
      <c r="E14" s="31">
        <v>0</v>
      </c>
      <c r="F14" s="30"/>
      <c r="G14" s="31">
        <v>0</v>
      </c>
      <c r="H14" s="30"/>
      <c r="I14" s="31">
        <v>0</v>
      </c>
      <c r="J14" s="31"/>
      <c r="K14" s="31">
        <v>0</v>
      </c>
      <c r="L14" s="30"/>
      <c r="M14" s="31">
        <v>0</v>
      </c>
      <c r="N14" s="30"/>
      <c r="O14" s="31">
        <v>50985336</v>
      </c>
      <c r="P14" s="30"/>
      <c r="Q14" s="31">
        <v>50985336</v>
      </c>
    </row>
    <row r="15" spans="1:17" ht="36">
      <c r="A15" s="24" t="s">
        <v>210</v>
      </c>
      <c r="C15" s="31">
        <v>0</v>
      </c>
      <c r="D15" s="30"/>
      <c r="E15" s="31">
        <v>0</v>
      </c>
      <c r="F15" s="30"/>
      <c r="G15" s="31">
        <v>0</v>
      </c>
      <c r="H15" s="30"/>
      <c r="I15" s="31">
        <v>0</v>
      </c>
      <c r="J15" s="31"/>
      <c r="K15" s="31">
        <v>0</v>
      </c>
      <c r="L15" s="30"/>
      <c r="M15" s="31">
        <v>0</v>
      </c>
      <c r="N15" s="30"/>
      <c r="O15" s="31">
        <v>237484379</v>
      </c>
      <c r="P15" s="30"/>
      <c r="Q15" s="31">
        <v>237484379</v>
      </c>
    </row>
    <row r="16" spans="1:17" ht="36">
      <c r="A16" s="24" t="s">
        <v>211</v>
      </c>
      <c r="C16" s="31">
        <v>0</v>
      </c>
      <c r="D16" s="30"/>
      <c r="E16" s="31">
        <v>0</v>
      </c>
      <c r="F16" s="30"/>
      <c r="G16" s="31">
        <v>0</v>
      </c>
      <c r="H16" s="30"/>
      <c r="I16" s="31">
        <v>0</v>
      </c>
      <c r="J16" s="31"/>
      <c r="K16" s="31">
        <v>0</v>
      </c>
      <c r="L16" s="30"/>
      <c r="M16" s="31">
        <v>0</v>
      </c>
      <c r="N16" s="30"/>
      <c r="O16" s="31">
        <v>794931560</v>
      </c>
      <c r="P16" s="30"/>
      <c r="Q16" s="31">
        <v>794931560</v>
      </c>
    </row>
    <row r="17" spans="1:17" ht="36">
      <c r="A17" s="24" t="s">
        <v>212</v>
      </c>
      <c r="C17" s="31">
        <v>0</v>
      </c>
      <c r="D17" s="30"/>
      <c r="E17" s="31">
        <v>0</v>
      </c>
      <c r="F17" s="30"/>
      <c r="G17" s="31">
        <v>0</v>
      </c>
      <c r="H17" s="30"/>
      <c r="I17" s="31">
        <v>0</v>
      </c>
      <c r="J17" s="31"/>
      <c r="K17" s="31">
        <v>0</v>
      </c>
      <c r="L17" s="30"/>
      <c r="M17" s="31">
        <v>0</v>
      </c>
      <c r="N17" s="30"/>
      <c r="O17" s="31">
        <v>5910494989</v>
      </c>
      <c r="P17" s="30"/>
      <c r="Q17" s="31">
        <v>5910494989</v>
      </c>
    </row>
    <row r="18" spans="1:17" ht="36">
      <c r="A18" s="24" t="s">
        <v>213</v>
      </c>
      <c r="C18" s="31">
        <v>0</v>
      </c>
      <c r="D18" s="30"/>
      <c r="E18" s="31">
        <v>0</v>
      </c>
      <c r="F18" s="30"/>
      <c r="G18" s="31">
        <v>0</v>
      </c>
      <c r="H18" s="30"/>
      <c r="I18" s="31">
        <v>0</v>
      </c>
      <c r="J18" s="31"/>
      <c r="K18" s="31">
        <v>0</v>
      </c>
      <c r="L18" s="30"/>
      <c r="M18" s="31">
        <v>0</v>
      </c>
      <c r="N18" s="30"/>
      <c r="O18" s="31">
        <v>396892645</v>
      </c>
      <c r="P18" s="30"/>
      <c r="Q18" s="31">
        <v>396892645</v>
      </c>
    </row>
    <row r="19" spans="1:17" ht="36">
      <c r="A19" s="24" t="s">
        <v>214</v>
      </c>
      <c r="C19" s="31">
        <v>0</v>
      </c>
      <c r="D19" s="30"/>
      <c r="E19" s="31">
        <v>0</v>
      </c>
      <c r="F19" s="30"/>
      <c r="G19" s="31">
        <v>0</v>
      </c>
      <c r="H19" s="30"/>
      <c r="I19" s="31">
        <v>0</v>
      </c>
      <c r="J19" s="31"/>
      <c r="K19" s="31">
        <v>0</v>
      </c>
      <c r="L19" s="30"/>
      <c r="M19" s="31">
        <v>0</v>
      </c>
      <c r="N19" s="30"/>
      <c r="O19" s="31">
        <v>1060499490</v>
      </c>
      <c r="P19" s="30"/>
      <c r="Q19" s="31">
        <v>1060499490</v>
      </c>
    </row>
    <row r="20" spans="1:17" ht="36">
      <c r="A20" s="24" t="s">
        <v>215</v>
      </c>
      <c r="C20" s="31">
        <v>0</v>
      </c>
      <c r="D20" s="30"/>
      <c r="E20" s="31">
        <v>0</v>
      </c>
      <c r="F20" s="30"/>
      <c r="G20" s="31">
        <v>0</v>
      </c>
      <c r="H20" s="30"/>
      <c r="I20" s="31">
        <v>0</v>
      </c>
      <c r="J20" s="31"/>
      <c r="K20" s="31">
        <v>0</v>
      </c>
      <c r="L20" s="30"/>
      <c r="M20" s="31">
        <v>0</v>
      </c>
      <c r="N20" s="30"/>
      <c r="O20" s="31">
        <v>1401506277</v>
      </c>
      <c r="P20" s="30"/>
      <c r="Q20" s="31">
        <v>1401506277</v>
      </c>
    </row>
    <row r="21" spans="1:17" ht="36">
      <c r="A21" s="24" t="s">
        <v>216</v>
      </c>
      <c r="C21" s="31">
        <v>0</v>
      </c>
      <c r="D21" s="30"/>
      <c r="E21" s="31">
        <v>0</v>
      </c>
      <c r="F21" s="30"/>
      <c r="G21" s="31">
        <v>0</v>
      </c>
      <c r="H21" s="30"/>
      <c r="I21" s="31">
        <v>0</v>
      </c>
      <c r="J21" s="31"/>
      <c r="K21" s="31">
        <v>0</v>
      </c>
      <c r="L21" s="30"/>
      <c r="M21" s="31">
        <v>0</v>
      </c>
      <c r="N21" s="30"/>
      <c r="O21" s="31">
        <v>400045237</v>
      </c>
      <c r="P21" s="30"/>
      <c r="Q21" s="31">
        <v>400045237</v>
      </c>
    </row>
    <row r="22" spans="1:17" ht="36">
      <c r="A22" s="24" t="s">
        <v>217</v>
      </c>
      <c r="C22" s="31">
        <v>0</v>
      </c>
      <c r="D22" s="30"/>
      <c r="E22" s="31">
        <v>0</v>
      </c>
      <c r="F22" s="30"/>
      <c r="G22" s="31">
        <v>0</v>
      </c>
      <c r="H22" s="30"/>
      <c r="I22" s="31">
        <v>0</v>
      </c>
      <c r="J22" s="31"/>
      <c r="K22" s="31">
        <v>0</v>
      </c>
      <c r="L22" s="30"/>
      <c r="M22" s="31">
        <v>0</v>
      </c>
      <c r="N22" s="30"/>
      <c r="O22" s="31">
        <v>444795100</v>
      </c>
      <c r="P22" s="30"/>
      <c r="Q22" s="31">
        <v>444795100</v>
      </c>
    </row>
    <row r="23" spans="1:17" ht="36">
      <c r="A23" s="24" t="s">
        <v>218</v>
      </c>
      <c r="C23" s="31">
        <v>0</v>
      </c>
      <c r="D23" s="30"/>
      <c r="E23" s="31">
        <v>0</v>
      </c>
      <c r="F23" s="30"/>
      <c r="G23" s="31">
        <v>0</v>
      </c>
      <c r="H23" s="30"/>
      <c r="I23" s="31">
        <v>0</v>
      </c>
      <c r="J23" s="31"/>
      <c r="K23" s="31">
        <v>0</v>
      </c>
      <c r="L23" s="30"/>
      <c r="M23" s="31">
        <v>0</v>
      </c>
      <c r="N23" s="30"/>
      <c r="O23" s="31">
        <v>485445985</v>
      </c>
      <c r="P23" s="30"/>
      <c r="Q23" s="31">
        <v>485445985</v>
      </c>
    </row>
    <row r="24" spans="1:17" ht="36">
      <c r="A24" s="24" t="s">
        <v>219</v>
      </c>
      <c r="C24" s="31">
        <v>0</v>
      </c>
      <c r="D24" s="30"/>
      <c r="E24" s="31">
        <v>0</v>
      </c>
      <c r="F24" s="30"/>
      <c r="G24" s="31">
        <v>0</v>
      </c>
      <c r="H24" s="30"/>
      <c r="I24" s="31">
        <v>0</v>
      </c>
      <c r="J24" s="31"/>
      <c r="K24" s="31">
        <v>0</v>
      </c>
      <c r="L24" s="30"/>
      <c r="M24" s="31">
        <v>0</v>
      </c>
      <c r="N24" s="30"/>
      <c r="O24" s="31">
        <v>2005109240</v>
      </c>
      <c r="P24" s="30"/>
      <c r="Q24" s="31">
        <v>2005109240</v>
      </c>
    </row>
    <row r="25" spans="1:17" ht="36">
      <c r="A25" s="24" t="s">
        <v>220</v>
      </c>
      <c r="C25" s="31">
        <v>0</v>
      </c>
      <c r="D25" s="30"/>
      <c r="E25" s="31">
        <v>0</v>
      </c>
      <c r="F25" s="30"/>
      <c r="G25" s="31">
        <v>0</v>
      </c>
      <c r="H25" s="30"/>
      <c r="I25" s="31">
        <v>0</v>
      </c>
      <c r="J25" s="31"/>
      <c r="K25" s="31">
        <v>0</v>
      </c>
      <c r="L25" s="30"/>
      <c r="M25" s="31">
        <v>0</v>
      </c>
      <c r="N25" s="30"/>
      <c r="O25" s="31">
        <v>754910519</v>
      </c>
      <c r="P25" s="30"/>
      <c r="Q25" s="31">
        <v>754910519</v>
      </c>
    </row>
    <row r="26" spans="1:17" ht="36">
      <c r="A26" s="24" t="s">
        <v>202</v>
      </c>
      <c r="C26" s="31">
        <v>0</v>
      </c>
      <c r="D26" s="30"/>
      <c r="E26" s="31">
        <v>0</v>
      </c>
      <c r="F26" s="30"/>
      <c r="G26" s="31">
        <v>0</v>
      </c>
      <c r="H26" s="30"/>
      <c r="I26" s="31">
        <v>0</v>
      </c>
      <c r="J26" s="31"/>
      <c r="K26" s="31">
        <v>253033100</v>
      </c>
      <c r="L26" s="30"/>
      <c r="M26" s="31">
        <v>0</v>
      </c>
      <c r="N26" s="30"/>
      <c r="O26" s="31">
        <v>108410626</v>
      </c>
      <c r="P26" s="30"/>
      <c r="Q26" s="31">
        <v>361443726</v>
      </c>
    </row>
    <row r="27" spans="1:17" ht="18">
      <c r="A27" s="19" t="s">
        <v>42</v>
      </c>
      <c r="C27" s="32">
        <f>SUM(C9:$C$26)</f>
        <v>1257429570</v>
      </c>
      <c r="D27" s="30"/>
      <c r="E27" s="32">
        <f>SUM(E9:$E$26)</f>
        <v>1960818347</v>
      </c>
      <c r="F27" s="30"/>
      <c r="G27" s="32">
        <f>SUM(G9:$G$26)</f>
        <v>0</v>
      </c>
      <c r="H27" s="30"/>
      <c r="I27" s="32">
        <f>SUM(I9:$I$26)</f>
        <v>3218247917</v>
      </c>
      <c r="J27" s="30"/>
      <c r="K27" s="32">
        <f>SUM(K9:$K$26)</f>
        <v>12908982676</v>
      </c>
      <c r="L27" s="30"/>
      <c r="M27" s="32">
        <f>SUM(M9:$M$26)</f>
        <v>18868214586</v>
      </c>
      <c r="N27" s="30"/>
      <c r="O27" s="32">
        <f>SUM(O9:$O$26)</f>
        <v>17960721985</v>
      </c>
      <c r="P27" s="30"/>
      <c r="Q27" s="32">
        <f>SUM(Q9:$Q$26)</f>
        <v>49737919247</v>
      </c>
    </row>
    <row r="28" spans="1:17" ht="18">
      <c r="C28" s="21"/>
      <c r="E28" s="21"/>
      <c r="G28" s="21"/>
      <c r="I28" s="21"/>
      <c r="K28" s="21"/>
      <c r="M28" s="21"/>
      <c r="O28" s="21"/>
      <c r="Q28" s="21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0"/>
  <sheetViews>
    <sheetView rightToLeft="1" workbookViewId="0">
      <selection activeCell="I19" sqref="I19"/>
    </sheetView>
  </sheetViews>
  <sheetFormatPr defaultRowHeight="17.25"/>
  <cols>
    <col min="1" max="1" width="25.57031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4.140625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6384" width="9.140625" style="7"/>
  </cols>
  <sheetData>
    <row r="1" spans="1:1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ht="18.75">
      <c r="A5" s="8" t="s">
        <v>251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18.75">
      <c r="A7" s="9" t="s">
        <v>252</v>
      </c>
      <c r="B7" s="10"/>
      <c r="C7" s="10"/>
      <c r="E7" s="9" t="s">
        <v>142</v>
      </c>
      <c r="F7" s="10"/>
      <c r="G7" s="10"/>
      <c r="I7" s="9" t="s">
        <v>7</v>
      </c>
      <c r="J7" s="10"/>
      <c r="K7" s="10"/>
    </row>
    <row r="8" spans="1:11" ht="37.5">
      <c r="A8" s="23" t="s">
        <v>253</v>
      </c>
      <c r="C8" s="23" t="s">
        <v>86</v>
      </c>
      <c r="E8" s="23" t="s">
        <v>254</v>
      </c>
      <c r="G8" s="23" t="s">
        <v>255</v>
      </c>
      <c r="I8" s="23" t="s">
        <v>254</v>
      </c>
      <c r="K8" s="23" t="s">
        <v>255</v>
      </c>
    </row>
    <row r="9" spans="1:11" ht="18">
      <c r="A9" s="24" t="s">
        <v>256</v>
      </c>
      <c r="C9" s="16" t="s">
        <v>98</v>
      </c>
      <c r="E9" s="31">
        <v>679452048</v>
      </c>
      <c r="G9" s="18">
        <f>E9/E19</f>
        <v>0.19213443302703428</v>
      </c>
      <c r="I9" s="31">
        <v>7320547872</v>
      </c>
      <c r="K9" s="18">
        <f>I9/I19</f>
        <v>0.35134503592870964</v>
      </c>
    </row>
    <row r="10" spans="1:11" ht="18">
      <c r="A10" s="24" t="s">
        <v>256</v>
      </c>
      <c r="C10" s="16" t="s">
        <v>101</v>
      </c>
      <c r="E10" s="31">
        <v>963123283</v>
      </c>
      <c r="G10" s="18">
        <f>E10/E19</f>
        <v>0.27235056021840248</v>
      </c>
      <c r="I10" s="31">
        <v>5033095866</v>
      </c>
      <c r="K10" s="18">
        <f>I10/I19</f>
        <v>0.24156023275745475</v>
      </c>
    </row>
    <row r="11" spans="1:11" ht="18">
      <c r="A11" s="24" t="s">
        <v>257</v>
      </c>
      <c r="C11" s="16" t="s">
        <v>121</v>
      </c>
      <c r="E11" s="31">
        <v>1868493132</v>
      </c>
      <c r="G11" s="18">
        <f>E11/E19</f>
        <v>0.52836969082434426</v>
      </c>
      <c r="I11" s="31">
        <v>7715068416</v>
      </c>
      <c r="K11" s="18">
        <f>I11/I19</f>
        <v>0.37027979834402935</v>
      </c>
    </row>
    <row r="12" spans="1:11" ht="36">
      <c r="A12" s="24" t="s">
        <v>258</v>
      </c>
      <c r="C12" s="16" t="s">
        <v>94</v>
      </c>
      <c r="E12" s="31">
        <v>-16055601</v>
      </c>
      <c r="G12" s="18">
        <f>E12/E19</f>
        <v>-4.5401788163324285E-3</v>
      </c>
      <c r="I12" s="31">
        <v>51118178</v>
      </c>
      <c r="K12" s="18">
        <f>I12/I19</f>
        <v>2.4533844187693845E-3</v>
      </c>
    </row>
    <row r="13" spans="1:11" ht="18">
      <c r="A13" s="24" t="s">
        <v>259</v>
      </c>
      <c r="C13" s="16" t="s">
        <v>105</v>
      </c>
      <c r="E13" s="31">
        <v>14940435</v>
      </c>
      <c r="G13" s="18">
        <f>E13/E19</f>
        <v>4.22483384420126E-3</v>
      </c>
      <c r="I13" s="31">
        <v>68984513</v>
      </c>
      <c r="K13" s="18">
        <f>I13/I19</f>
        <v>3.3108677960038808E-3</v>
      </c>
    </row>
    <row r="14" spans="1:11" ht="18">
      <c r="A14" s="24" t="s">
        <v>259</v>
      </c>
      <c r="C14" s="16" t="s">
        <v>107</v>
      </c>
      <c r="E14" s="31">
        <v>362280</v>
      </c>
      <c r="G14" s="18">
        <f>E14/E19</f>
        <v>1.0244499608460077E-4</v>
      </c>
      <c r="I14" s="31">
        <v>72634505</v>
      </c>
      <c r="K14" s="18">
        <f>I14/I19</f>
        <v>3.4860468389938891E-3</v>
      </c>
    </row>
    <row r="15" spans="1:11" ht="18">
      <c r="A15" s="24" t="s">
        <v>260</v>
      </c>
      <c r="C15" s="16" t="s">
        <v>113</v>
      </c>
      <c r="E15" s="31">
        <v>668</v>
      </c>
      <c r="G15" s="18">
        <f>E15/E19</f>
        <v>1.888960400367487E-7</v>
      </c>
      <c r="I15" s="31">
        <v>511913</v>
      </c>
      <c r="K15" s="18">
        <f>I15/I19</f>
        <v>2.4568938626206357E-5</v>
      </c>
    </row>
    <row r="16" spans="1:11" ht="18">
      <c r="A16" s="24" t="s">
        <v>260</v>
      </c>
      <c r="C16" s="16" t="s">
        <v>116</v>
      </c>
      <c r="E16" s="31">
        <v>26020461</v>
      </c>
      <c r="G16" s="18">
        <f>E16/E19</f>
        <v>7.3580270102255362E-3</v>
      </c>
      <c r="I16" s="31">
        <v>334876894</v>
      </c>
      <c r="K16" s="18">
        <f>I16/I19</f>
        <v>1.6072203393976341E-2</v>
      </c>
    </row>
    <row r="17" spans="1:11" ht="18">
      <c r="A17" s="24" t="s">
        <v>261</v>
      </c>
      <c r="C17" s="16" t="s">
        <v>262</v>
      </c>
      <c r="E17" s="34">
        <v>0</v>
      </c>
      <c r="G17" s="35">
        <v>0</v>
      </c>
      <c r="H17" s="16"/>
      <c r="I17" s="31">
        <v>238931452</v>
      </c>
      <c r="K17" s="18">
        <f>I17/I19</f>
        <v>1.146736296999367E-2</v>
      </c>
    </row>
    <row r="18" spans="1:11" ht="18">
      <c r="A18" s="24" t="s">
        <v>260</v>
      </c>
      <c r="C18" s="16" t="s">
        <v>263</v>
      </c>
      <c r="E18" s="34">
        <v>0</v>
      </c>
      <c r="G18" s="35">
        <v>0</v>
      </c>
      <c r="H18" s="16"/>
      <c r="I18" s="31">
        <v>10389</v>
      </c>
      <c r="K18" s="18">
        <f>I18/I19</f>
        <v>4.9861344288513443E-7</v>
      </c>
    </row>
    <row r="19" spans="1:11" ht="18">
      <c r="A19" s="19" t="s">
        <v>42</v>
      </c>
      <c r="E19" s="32">
        <f>SUM(E9:$E$18)</f>
        <v>3536336706</v>
      </c>
      <c r="G19" s="20">
        <f>SUM(G9:$G$18)</f>
        <v>1</v>
      </c>
      <c r="I19" s="32">
        <f>SUM(I9:$I$18)</f>
        <v>20835779998</v>
      </c>
      <c r="K19" s="20">
        <f>SUM(K9:$K$18)</f>
        <v>1</v>
      </c>
    </row>
    <row r="20" spans="1:11" ht="18">
      <c r="E20" s="21"/>
      <c r="G20" s="21"/>
      <c r="I20" s="21"/>
      <c r="K20" s="2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E11" sqref="E11"/>
    </sheetView>
  </sheetViews>
  <sheetFormatPr defaultRowHeight="17.25"/>
  <cols>
    <col min="1" max="1" width="25.57031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8.42578125" style="7" customWidth="1"/>
    <col min="6" max="16384" width="9.140625" style="7"/>
  </cols>
  <sheetData>
    <row r="1" spans="1:5" ht="20.100000000000001" customHeight="1">
      <c r="A1" s="5" t="s">
        <v>0</v>
      </c>
      <c r="B1" s="6"/>
      <c r="C1" s="6"/>
      <c r="D1" s="6"/>
      <c r="E1" s="6"/>
    </row>
    <row r="2" spans="1:5" ht="20.100000000000001" customHeight="1">
      <c r="A2" s="5" t="s">
        <v>126</v>
      </c>
      <c r="B2" s="6"/>
      <c r="C2" s="6"/>
      <c r="D2" s="6"/>
      <c r="E2" s="6"/>
    </row>
    <row r="3" spans="1:5" ht="20.100000000000001" customHeight="1">
      <c r="A3" s="5" t="s">
        <v>2</v>
      </c>
      <c r="B3" s="6"/>
      <c r="C3" s="6"/>
      <c r="D3" s="6"/>
      <c r="E3" s="6"/>
    </row>
    <row r="5" spans="1:5" ht="18.75">
      <c r="A5" s="8" t="s">
        <v>264</v>
      </c>
      <c r="B5" s="6"/>
      <c r="C5" s="6"/>
      <c r="D5" s="6"/>
      <c r="E5" s="6"/>
    </row>
    <row r="7" spans="1:5" ht="18.75">
      <c r="C7" s="22" t="s">
        <v>142</v>
      </c>
      <c r="E7" s="22" t="s">
        <v>7</v>
      </c>
    </row>
    <row r="8" spans="1:5" ht="18.75">
      <c r="A8" s="23" t="s">
        <v>138</v>
      </c>
      <c r="C8" s="23" t="s">
        <v>90</v>
      </c>
      <c r="E8" s="23" t="s">
        <v>90</v>
      </c>
    </row>
    <row r="9" spans="1:5" ht="18">
      <c r="A9" s="24" t="s">
        <v>265</v>
      </c>
      <c r="C9" s="17">
        <v>30351187</v>
      </c>
      <c r="E9" s="17">
        <v>117052135</v>
      </c>
    </row>
    <row r="10" spans="1:5" ht="18">
      <c r="A10" s="40" t="s">
        <v>266</v>
      </c>
      <c r="C10" s="17">
        <v>61945502</v>
      </c>
      <c r="E10" s="17">
        <v>169858172</v>
      </c>
    </row>
    <row r="11" spans="1:5" ht="18.75" thickBot="1">
      <c r="A11" s="19" t="s">
        <v>42</v>
      </c>
      <c r="C11" s="19">
        <f>SUM(C9:C10)</f>
        <v>92296689</v>
      </c>
      <c r="E11" s="19">
        <f>SUM(E9:E10)</f>
        <v>286910307</v>
      </c>
    </row>
    <row r="12" spans="1:5" ht="18">
      <c r="C12" s="21"/>
      <c r="E12" s="2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1"/>
  <sheetViews>
    <sheetView rightToLeft="1" topLeftCell="A26" workbookViewId="0">
      <selection activeCell="U38" sqref="U38"/>
    </sheetView>
  </sheetViews>
  <sheetFormatPr defaultRowHeight="17.25"/>
  <cols>
    <col min="1" max="1" width="17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1.42578125" style="7" customWidth="1"/>
    <col min="10" max="10" width="17" style="7" customWidth="1"/>
    <col min="11" max="11" width="1.42578125" style="7" customWidth="1"/>
    <col min="12" max="12" width="11.42578125" style="7" customWidth="1"/>
    <col min="13" max="13" width="17" style="7" customWidth="1"/>
    <col min="14" max="14" width="1.42578125" style="7" customWidth="1"/>
    <col min="15" max="15" width="12.7109375" style="7" customWidth="1"/>
    <col min="16" max="16" width="1.42578125" style="7" customWidth="1"/>
    <col min="17" max="17" width="11.42578125" style="7" customWidth="1"/>
    <col min="18" max="18" width="1.42578125" style="7" customWidth="1"/>
    <col min="19" max="19" width="17" style="7" customWidth="1"/>
    <col min="20" max="20" width="1.42578125" style="7" customWidth="1"/>
    <col min="21" max="21" width="17" style="7" customWidth="1"/>
    <col min="22" max="22" width="1.42578125" style="7" customWidth="1"/>
    <col min="23" max="23" width="8.5703125" style="7" customWidth="1"/>
    <col min="24" max="16384" width="9.140625" style="7"/>
  </cols>
  <sheetData>
    <row r="1" spans="1:2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3" ht="18.7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.75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spans="1:23" ht="18.75">
      <c r="C8" s="9" t="s">
        <v>5</v>
      </c>
      <c r="D8" s="10"/>
      <c r="E8" s="10"/>
      <c r="F8" s="10"/>
      <c r="G8" s="10"/>
      <c r="I8" s="9" t="s">
        <v>6</v>
      </c>
      <c r="J8" s="10"/>
      <c r="K8" s="10"/>
      <c r="L8" s="10"/>
      <c r="M8" s="10"/>
      <c r="O8" s="9" t="s">
        <v>7</v>
      </c>
      <c r="P8" s="10"/>
      <c r="Q8" s="10"/>
      <c r="R8" s="10"/>
      <c r="S8" s="10"/>
      <c r="T8" s="10"/>
      <c r="U8" s="10"/>
      <c r="V8" s="10"/>
      <c r="W8" s="10"/>
    </row>
    <row r="9" spans="1:23" ht="18">
      <c r="A9" s="11" t="s">
        <v>8</v>
      </c>
      <c r="C9" s="11" t="s">
        <v>9</v>
      </c>
      <c r="E9" s="11" t="s">
        <v>10</v>
      </c>
      <c r="G9" s="11" t="s">
        <v>11</v>
      </c>
      <c r="I9" s="11" t="s">
        <v>12</v>
      </c>
      <c r="J9" s="6"/>
      <c r="L9" s="11" t="s">
        <v>13</v>
      </c>
      <c r="M9" s="6"/>
      <c r="O9" s="11" t="s">
        <v>9</v>
      </c>
      <c r="Q9" s="12" t="s">
        <v>14</v>
      </c>
      <c r="S9" s="11" t="s">
        <v>10</v>
      </c>
      <c r="U9" s="11" t="s">
        <v>11</v>
      </c>
      <c r="W9" s="12" t="s">
        <v>15</v>
      </c>
    </row>
    <row r="10" spans="1:23" ht="18">
      <c r="A10" s="13"/>
      <c r="C10" s="13"/>
      <c r="E10" s="13"/>
      <c r="G10" s="13"/>
      <c r="I10" s="14" t="s">
        <v>9</v>
      </c>
      <c r="J10" s="14" t="s">
        <v>10</v>
      </c>
      <c r="L10" s="14" t="s">
        <v>9</v>
      </c>
      <c r="M10" s="14" t="s">
        <v>16</v>
      </c>
      <c r="O10" s="13"/>
      <c r="Q10" s="13"/>
      <c r="S10" s="13"/>
      <c r="U10" s="13"/>
      <c r="W10" s="13"/>
    </row>
    <row r="11" spans="1:23" ht="18">
      <c r="A11" s="15" t="s">
        <v>17</v>
      </c>
      <c r="C11" s="30"/>
      <c r="D11" s="30"/>
      <c r="E11" s="30"/>
      <c r="F11" s="30"/>
      <c r="G11" s="30"/>
      <c r="H11" s="31"/>
      <c r="I11" s="31">
        <v>3000000</v>
      </c>
      <c r="J11" s="31">
        <v>60054479998</v>
      </c>
      <c r="K11" s="30"/>
      <c r="L11" s="31">
        <v>1500000</v>
      </c>
      <c r="M11" s="31">
        <v>34414011548</v>
      </c>
      <c r="N11" s="30"/>
      <c r="O11" s="31">
        <v>1500000</v>
      </c>
      <c r="P11" s="30"/>
      <c r="Q11" s="31">
        <v>20850</v>
      </c>
      <c r="R11" s="30"/>
      <c r="S11" s="31">
        <v>30027239999</v>
      </c>
      <c r="T11" s="30"/>
      <c r="U11" s="31">
        <v>31088913750</v>
      </c>
      <c r="W11" s="18">
        <v>3.5478899481629474E-2</v>
      </c>
    </row>
    <row r="12" spans="1:23" ht="18">
      <c r="A12" s="15" t="s">
        <v>18</v>
      </c>
      <c r="C12" s="31">
        <v>1249992</v>
      </c>
      <c r="D12" s="30"/>
      <c r="E12" s="31">
        <v>8540421329</v>
      </c>
      <c r="F12" s="30"/>
      <c r="G12" s="31">
        <v>25372963862</v>
      </c>
      <c r="H12" s="30"/>
      <c r="I12" s="31">
        <v>0</v>
      </c>
      <c r="J12" s="31">
        <v>0</v>
      </c>
      <c r="K12" s="30"/>
      <c r="L12" s="31">
        <v>0</v>
      </c>
      <c r="M12" s="31">
        <v>0</v>
      </c>
      <c r="N12" s="31"/>
      <c r="O12" s="31">
        <v>1249992</v>
      </c>
      <c r="P12" s="30"/>
      <c r="Q12" s="31">
        <v>20950</v>
      </c>
      <c r="R12" s="30"/>
      <c r="S12" s="31">
        <v>8540421329</v>
      </c>
      <c r="T12" s="30"/>
      <c r="U12" s="31">
        <v>26031517772</v>
      </c>
      <c r="W12" s="18">
        <v>2.9707361595644015E-2</v>
      </c>
    </row>
    <row r="13" spans="1:23" ht="18">
      <c r="A13" s="15" t="s">
        <v>19</v>
      </c>
      <c r="C13" s="31">
        <v>5100000</v>
      </c>
      <c r="D13" s="30"/>
      <c r="E13" s="31">
        <v>20631061400</v>
      </c>
      <c r="F13" s="30"/>
      <c r="G13" s="31">
        <v>20491545510</v>
      </c>
      <c r="H13" s="30"/>
      <c r="I13" s="31">
        <v>0</v>
      </c>
      <c r="J13" s="31">
        <v>0</v>
      </c>
      <c r="K13" s="30"/>
      <c r="L13" s="31">
        <v>0</v>
      </c>
      <c r="M13" s="31">
        <v>0</v>
      </c>
      <c r="N13" s="31"/>
      <c r="O13" s="31">
        <v>5100000</v>
      </c>
      <c r="P13" s="30"/>
      <c r="Q13" s="31">
        <v>3845</v>
      </c>
      <c r="R13" s="30"/>
      <c r="S13" s="31">
        <v>20631061400</v>
      </c>
      <c r="T13" s="30"/>
      <c r="U13" s="31">
        <v>19492823475</v>
      </c>
      <c r="W13" s="18">
        <v>2.2245355056275399E-2</v>
      </c>
    </row>
    <row r="14" spans="1:23" ht="18">
      <c r="A14" s="15" t="s">
        <v>20</v>
      </c>
      <c r="C14" s="31">
        <v>5000000</v>
      </c>
      <c r="D14" s="30"/>
      <c r="E14" s="31">
        <v>19280780922</v>
      </c>
      <c r="F14" s="30"/>
      <c r="G14" s="31">
        <v>19607636250</v>
      </c>
      <c r="H14" s="30"/>
      <c r="I14" s="31">
        <v>0</v>
      </c>
      <c r="J14" s="31">
        <v>0</v>
      </c>
      <c r="K14" s="30"/>
      <c r="L14" s="31">
        <v>5000000</v>
      </c>
      <c r="M14" s="31">
        <v>19916226445</v>
      </c>
      <c r="N14" s="30"/>
      <c r="O14" s="31">
        <v>0</v>
      </c>
      <c r="P14" s="30"/>
      <c r="Q14" s="31">
        <v>0</v>
      </c>
      <c r="R14" s="30"/>
      <c r="S14" s="31">
        <v>0</v>
      </c>
      <c r="T14" s="30"/>
      <c r="U14" s="31">
        <v>0</v>
      </c>
      <c r="W14" s="18">
        <v>3.0284289003152152E-5</v>
      </c>
    </row>
    <row r="15" spans="1:23" ht="36">
      <c r="A15" s="15" t="s">
        <v>21</v>
      </c>
      <c r="C15" s="31">
        <v>38137</v>
      </c>
      <c r="D15" s="30"/>
      <c r="E15" s="31">
        <v>26720135</v>
      </c>
      <c r="F15" s="30"/>
      <c r="G15" s="31">
        <v>26537059</v>
      </c>
      <c r="H15" s="30"/>
      <c r="I15" s="31">
        <v>0</v>
      </c>
      <c r="J15" s="31">
        <v>0</v>
      </c>
      <c r="K15" s="30"/>
      <c r="L15" s="31">
        <v>0</v>
      </c>
      <c r="M15" s="31">
        <v>0</v>
      </c>
      <c r="N15" s="31"/>
      <c r="O15" s="31">
        <v>38137</v>
      </c>
      <c r="P15" s="30"/>
      <c r="Q15" s="31">
        <v>700</v>
      </c>
      <c r="R15" s="30"/>
      <c r="S15" s="31">
        <v>26720135</v>
      </c>
      <c r="T15" s="30"/>
      <c r="U15" s="31">
        <v>26537059</v>
      </c>
      <c r="W15" s="18">
        <v>3.0284289003152152E-5</v>
      </c>
    </row>
    <row r="16" spans="1:23" ht="36">
      <c r="A16" s="15" t="s">
        <v>22</v>
      </c>
      <c r="C16" s="31">
        <v>108053</v>
      </c>
      <c r="D16" s="30"/>
      <c r="E16" s="31">
        <v>54075554</v>
      </c>
      <c r="F16" s="30"/>
      <c r="G16" s="31">
        <v>53705042</v>
      </c>
      <c r="H16" s="30"/>
      <c r="I16" s="31">
        <v>0</v>
      </c>
      <c r="J16" s="31">
        <v>0</v>
      </c>
      <c r="K16" s="30"/>
      <c r="L16" s="31">
        <v>0</v>
      </c>
      <c r="M16" s="31">
        <v>0</v>
      </c>
      <c r="N16" s="31"/>
      <c r="O16" s="31">
        <v>108053</v>
      </c>
      <c r="P16" s="30"/>
      <c r="Q16" s="31">
        <v>500</v>
      </c>
      <c r="R16" s="30"/>
      <c r="S16" s="31">
        <v>54075554</v>
      </c>
      <c r="T16" s="30"/>
      <c r="U16" s="31">
        <v>53705042</v>
      </c>
      <c r="W16" s="18">
        <v>6.1288593165294782E-5</v>
      </c>
    </row>
    <row r="17" spans="1:23" ht="18">
      <c r="A17" s="15" t="s">
        <v>23</v>
      </c>
      <c r="C17" s="31">
        <v>243891</v>
      </c>
      <c r="D17" s="30"/>
      <c r="E17" s="31">
        <v>1293821848</v>
      </c>
      <c r="F17" s="30"/>
      <c r="G17" s="31">
        <v>1335843566</v>
      </c>
      <c r="H17" s="30"/>
      <c r="I17" s="31">
        <v>0</v>
      </c>
      <c r="J17" s="31">
        <v>0</v>
      </c>
      <c r="K17" s="30"/>
      <c r="L17" s="31">
        <v>243891</v>
      </c>
      <c r="M17" s="31">
        <v>1185730332</v>
      </c>
      <c r="N17" s="30"/>
      <c r="O17" s="31">
        <v>0</v>
      </c>
      <c r="P17" s="30"/>
      <c r="Q17" s="31">
        <v>0</v>
      </c>
      <c r="R17" s="30"/>
      <c r="S17" s="31">
        <v>0</v>
      </c>
      <c r="T17" s="30"/>
      <c r="U17" s="31">
        <v>0</v>
      </c>
      <c r="W17" s="18">
        <v>1.141207433843824E-12</v>
      </c>
    </row>
    <row r="18" spans="1:23" ht="18">
      <c r="A18" s="15" t="s">
        <v>24</v>
      </c>
      <c r="C18" s="31">
        <v>0</v>
      </c>
      <c r="D18" s="30"/>
      <c r="E18" s="31">
        <v>0</v>
      </c>
      <c r="F18" s="30"/>
      <c r="G18" s="34">
        <v>0</v>
      </c>
      <c r="H18" s="31"/>
      <c r="I18" s="31">
        <v>25453</v>
      </c>
      <c r="J18" s="31">
        <v>25453000</v>
      </c>
      <c r="K18" s="30"/>
      <c r="L18" s="31">
        <v>25453</v>
      </c>
      <c r="M18" s="31">
        <v>130404216</v>
      </c>
      <c r="N18" s="30"/>
      <c r="O18" s="31">
        <v>0</v>
      </c>
      <c r="P18" s="30"/>
      <c r="Q18" s="31">
        <v>0</v>
      </c>
      <c r="R18" s="30"/>
      <c r="S18" s="31">
        <v>0</v>
      </c>
      <c r="T18" s="30"/>
      <c r="U18" s="31">
        <v>0</v>
      </c>
      <c r="W18" s="18">
        <v>3.0284289003152152E-5</v>
      </c>
    </row>
    <row r="19" spans="1:23" ht="36">
      <c r="A19" s="15" t="s">
        <v>25</v>
      </c>
      <c r="C19" s="31">
        <v>25453</v>
      </c>
      <c r="D19" s="30"/>
      <c r="E19" s="31">
        <v>25476109</v>
      </c>
      <c r="F19" s="30"/>
      <c r="G19" s="31">
        <v>25301555</v>
      </c>
      <c r="H19" s="30"/>
      <c r="I19" s="31">
        <v>0</v>
      </c>
      <c r="J19" s="31">
        <v>0</v>
      </c>
      <c r="K19" s="30"/>
      <c r="L19" s="31">
        <v>25453</v>
      </c>
      <c r="M19" s="31">
        <v>25453000</v>
      </c>
      <c r="N19" s="30"/>
      <c r="O19" s="31">
        <v>0</v>
      </c>
      <c r="P19" s="30"/>
      <c r="Q19" s="31">
        <v>0</v>
      </c>
      <c r="R19" s="30"/>
      <c r="S19" s="31">
        <v>0</v>
      </c>
      <c r="T19" s="30"/>
      <c r="U19" s="31">
        <v>0</v>
      </c>
      <c r="W19" s="18">
        <v>3.0284289003152152E-5</v>
      </c>
    </row>
    <row r="20" spans="1:23" ht="18">
      <c r="A20" s="15" t="s">
        <v>26</v>
      </c>
      <c r="C20" s="31">
        <v>700000</v>
      </c>
      <c r="D20" s="30"/>
      <c r="E20" s="31">
        <v>3565947698</v>
      </c>
      <c r="F20" s="30"/>
      <c r="G20" s="31">
        <v>3166745085</v>
      </c>
      <c r="H20" s="30"/>
      <c r="I20" s="31">
        <v>0</v>
      </c>
      <c r="J20" s="31">
        <v>0</v>
      </c>
      <c r="K20" s="30"/>
      <c r="L20" s="31">
        <v>700000</v>
      </c>
      <c r="M20" s="31">
        <v>3006030408</v>
      </c>
      <c r="N20" s="30"/>
      <c r="O20" s="31">
        <v>0</v>
      </c>
      <c r="P20" s="30"/>
      <c r="Q20" s="31">
        <v>0</v>
      </c>
      <c r="R20" s="30"/>
      <c r="S20" s="31">
        <v>0</v>
      </c>
      <c r="T20" s="30"/>
      <c r="U20" s="31">
        <v>0</v>
      </c>
      <c r="W20" s="18">
        <v>3.02842890031522E-5</v>
      </c>
    </row>
    <row r="21" spans="1:23" ht="36">
      <c r="A21" s="15" t="s">
        <v>27</v>
      </c>
      <c r="C21" s="31">
        <v>2850000</v>
      </c>
      <c r="D21" s="30"/>
      <c r="E21" s="31">
        <v>21471373376</v>
      </c>
      <c r="F21" s="30"/>
      <c r="G21" s="31">
        <v>20567888550</v>
      </c>
      <c r="H21" s="30"/>
      <c r="I21" s="31">
        <v>0</v>
      </c>
      <c r="J21" s="31">
        <v>0</v>
      </c>
      <c r="K21" s="30"/>
      <c r="L21" s="31">
        <v>2850000</v>
      </c>
      <c r="M21" s="31">
        <v>23584512065</v>
      </c>
      <c r="N21" s="30"/>
      <c r="O21" s="31">
        <v>0</v>
      </c>
      <c r="P21" s="30"/>
      <c r="Q21" s="31">
        <v>0</v>
      </c>
      <c r="R21" s="30"/>
      <c r="S21" s="31">
        <v>0</v>
      </c>
      <c r="T21" s="30"/>
      <c r="U21" s="31">
        <v>0</v>
      </c>
      <c r="W21" s="18">
        <v>3.02842890031522E-5</v>
      </c>
    </row>
    <row r="22" spans="1:23" ht="36">
      <c r="A22" s="15" t="s">
        <v>28</v>
      </c>
      <c r="C22" s="31">
        <v>1500000</v>
      </c>
      <c r="D22" s="30"/>
      <c r="E22" s="31">
        <v>15239128617</v>
      </c>
      <c r="F22" s="30"/>
      <c r="G22" s="31">
        <v>14627445750</v>
      </c>
      <c r="H22" s="30"/>
      <c r="I22" s="31">
        <v>0</v>
      </c>
      <c r="J22" s="31">
        <v>0</v>
      </c>
      <c r="K22" s="30"/>
      <c r="L22" s="31">
        <v>1500000</v>
      </c>
      <c r="M22" s="31">
        <v>14716910482</v>
      </c>
      <c r="N22" s="30"/>
      <c r="O22" s="31">
        <v>0</v>
      </c>
      <c r="P22" s="30"/>
      <c r="Q22" s="31">
        <v>0</v>
      </c>
      <c r="R22" s="30"/>
      <c r="S22" s="31">
        <v>0</v>
      </c>
      <c r="T22" s="30"/>
      <c r="U22" s="31">
        <v>0</v>
      </c>
      <c r="W22" s="18">
        <v>3.02842890031522E-5</v>
      </c>
    </row>
    <row r="23" spans="1:23" ht="18">
      <c r="A23" s="15" t="s">
        <v>29</v>
      </c>
      <c r="C23" s="31">
        <v>1400000</v>
      </c>
      <c r="D23" s="30"/>
      <c r="E23" s="31">
        <v>10160253469</v>
      </c>
      <c r="F23" s="30"/>
      <c r="G23" s="31">
        <v>13318281900</v>
      </c>
      <c r="H23" s="30"/>
      <c r="I23" s="31">
        <v>0</v>
      </c>
      <c r="J23" s="31">
        <v>0</v>
      </c>
      <c r="K23" s="30"/>
      <c r="L23" s="31">
        <v>1400000</v>
      </c>
      <c r="M23" s="31">
        <v>15157206225</v>
      </c>
      <c r="N23" s="30"/>
      <c r="O23" s="31">
        <v>0</v>
      </c>
      <c r="P23" s="30"/>
      <c r="Q23" s="31">
        <v>0</v>
      </c>
      <c r="R23" s="30"/>
      <c r="S23" s="31">
        <v>0</v>
      </c>
      <c r="T23" s="30"/>
      <c r="U23" s="31">
        <v>0</v>
      </c>
      <c r="W23" s="18">
        <v>3.02842890031522E-5</v>
      </c>
    </row>
    <row r="24" spans="1:23" ht="18">
      <c r="A24" s="15" t="s">
        <v>30</v>
      </c>
      <c r="C24" s="31">
        <v>2125000</v>
      </c>
      <c r="D24" s="30"/>
      <c r="E24" s="31">
        <v>27233273239</v>
      </c>
      <c r="F24" s="30"/>
      <c r="G24" s="31">
        <v>31199501812</v>
      </c>
      <c r="H24" s="30"/>
      <c r="I24" s="31">
        <v>0</v>
      </c>
      <c r="J24" s="31">
        <v>0</v>
      </c>
      <c r="K24" s="30"/>
      <c r="L24" s="31">
        <v>0</v>
      </c>
      <c r="M24" s="31">
        <v>0</v>
      </c>
      <c r="N24" s="31"/>
      <c r="O24" s="31">
        <v>2125000</v>
      </c>
      <c r="P24" s="30"/>
      <c r="Q24" s="31">
        <v>14670</v>
      </c>
      <c r="R24" s="30"/>
      <c r="S24" s="31">
        <v>27233273239</v>
      </c>
      <c r="T24" s="30"/>
      <c r="U24" s="31">
        <v>30988266187</v>
      </c>
      <c r="W24" s="18">
        <v>3.5364039734535606E-2</v>
      </c>
    </row>
    <row r="25" spans="1:23" ht="36">
      <c r="A25" s="15" t="s">
        <v>31</v>
      </c>
      <c r="C25" s="31">
        <v>508436</v>
      </c>
      <c r="D25" s="30"/>
      <c r="E25" s="31">
        <v>4495346998</v>
      </c>
      <c r="F25" s="30"/>
      <c r="G25" s="31">
        <v>3638957802</v>
      </c>
      <c r="H25" s="30"/>
      <c r="I25" s="31">
        <v>0</v>
      </c>
      <c r="J25" s="31">
        <v>0</v>
      </c>
      <c r="K25" s="30"/>
      <c r="L25" s="31">
        <v>0</v>
      </c>
      <c r="M25" s="31">
        <v>0</v>
      </c>
      <c r="N25" s="31"/>
      <c r="O25" s="31">
        <v>508436</v>
      </c>
      <c r="P25" s="30"/>
      <c r="Q25" s="31">
        <v>7650</v>
      </c>
      <c r="R25" s="30"/>
      <c r="S25" s="31">
        <v>4495346998</v>
      </c>
      <c r="T25" s="30"/>
      <c r="U25" s="31">
        <v>3866392664</v>
      </c>
      <c r="W25" s="18">
        <v>4.4123560503160257E-3</v>
      </c>
    </row>
    <row r="26" spans="1:23" ht="18">
      <c r="A26" s="15" t="s">
        <v>32</v>
      </c>
      <c r="C26" s="31">
        <v>724307</v>
      </c>
      <c r="D26" s="30"/>
      <c r="E26" s="31">
        <v>16597472800</v>
      </c>
      <c r="F26" s="30"/>
      <c r="G26" s="31">
        <v>17690335463</v>
      </c>
      <c r="H26" s="30"/>
      <c r="I26" s="31">
        <v>666275</v>
      </c>
      <c r="J26" s="31">
        <v>15860742605</v>
      </c>
      <c r="K26" s="30"/>
      <c r="L26" s="31">
        <v>1390582</v>
      </c>
      <c r="M26" s="31">
        <v>32898931363</v>
      </c>
      <c r="N26" s="30"/>
      <c r="O26" s="30"/>
      <c r="P26" s="30"/>
      <c r="Q26" s="30"/>
      <c r="R26" s="30"/>
      <c r="S26" s="30"/>
      <c r="T26" s="30"/>
      <c r="U26" s="30"/>
      <c r="W26" s="18">
        <v>3.02842890031522E-5</v>
      </c>
    </row>
    <row r="27" spans="1:23" ht="18">
      <c r="A27" s="15" t="s">
        <v>33</v>
      </c>
      <c r="C27" s="31">
        <v>300000</v>
      </c>
      <c r="D27" s="30"/>
      <c r="E27" s="31">
        <v>8238628074</v>
      </c>
      <c r="F27" s="30"/>
      <c r="G27" s="31">
        <v>8651217150</v>
      </c>
      <c r="H27" s="30"/>
      <c r="I27" s="31">
        <v>0</v>
      </c>
      <c r="J27" s="31">
        <v>0</v>
      </c>
      <c r="K27" s="30"/>
      <c r="L27" s="31">
        <v>300000</v>
      </c>
      <c r="M27" s="31">
        <v>8105033566</v>
      </c>
      <c r="N27" s="30"/>
      <c r="O27" s="30"/>
      <c r="P27" s="30"/>
      <c r="Q27" s="30"/>
      <c r="R27" s="30"/>
      <c r="S27" s="30"/>
      <c r="T27" s="30"/>
      <c r="U27" s="30"/>
      <c r="W27" s="18">
        <v>3.02842890031522E-5</v>
      </c>
    </row>
    <row r="28" spans="1:23" ht="36">
      <c r="A28" s="15" t="s">
        <v>34</v>
      </c>
      <c r="C28" s="31">
        <v>750000</v>
      </c>
      <c r="D28" s="30"/>
      <c r="E28" s="31">
        <v>25852984517</v>
      </c>
      <c r="F28" s="30"/>
      <c r="G28" s="31">
        <v>26205643125</v>
      </c>
      <c r="H28" s="30"/>
      <c r="I28" s="31">
        <v>0</v>
      </c>
      <c r="J28" s="31">
        <v>0</v>
      </c>
      <c r="K28" s="30"/>
      <c r="L28" s="31">
        <v>750000</v>
      </c>
      <c r="M28" s="31">
        <v>26130629898</v>
      </c>
      <c r="N28" s="30"/>
      <c r="O28" s="31">
        <v>0</v>
      </c>
      <c r="P28" s="30"/>
      <c r="Q28" s="31">
        <v>0</v>
      </c>
      <c r="R28" s="30"/>
      <c r="S28" s="31">
        <v>0</v>
      </c>
      <c r="T28" s="30"/>
      <c r="U28" s="31">
        <v>0</v>
      </c>
      <c r="W28" s="18">
        <v>3.02842890031522E-5</v>
      </c>
    </row>
    <row r="29" spans="1:23" ht="18">
      <c r="A29" s="15" t="s">
        <v>35</v>
      </c>
      <c r="C29" s="31">
        <v>1510000</v>
      </c>
      <c r="D29" s="30"/>
      <c r="E29" s="31">
        <v>15766339296</v>
      </c>
      <c r="F29" s="30"/>
      <c r="G29" s="31">
        <v>22455191880</v>
      </c>
      <c r="H29" s="30"/>
      <c r="I29" s="31">
        <v>0</v>
      </c>
      <c r="J29" s="31">
        <v>0</v>
      </c>
      <c r="K29" s="30"/>
      <c r="L29" s="31">
        <v>1510000</v>
      </c>
      <c r="M29" s="31">
        <v>20849105326</v>
      </c>
      <c r="N29" s="30"/>
      <c r="O29" s="31">
        <v>0</v>
      </c>
      <c r="P29" s="30"/>
      <c r="Q29" s="31">
        <v>0</v>
      </c>
      <c r="R29" s="30"/>
      <c r="S29" s="31">
        <v>0</v>
      </c>
      <c r="T29" s="30"/>
      <c r="U29" s="31">
        <v>0</v>
      </c>
      <c r="W29" s="18">
        <v>3.02842890031522E-5</v>
      </c>
    </row>
    <row r="30" spans="1:23" ht="18">
      <c r="A30" s="15" t="s">
        <v>36</v>
      </c>
      <c r="C30" s="31">
        <v>5000000</v>
      </c>
      <c r="D30" s="30"/>
      <c r="E30" s="31">
        <v>62178616291</v>
      </c>
      <c r="F30" s="30"/>
      <c r="G30" s="31">
        <v>62376637500</v>
      </c>
      <c r="H30" s="30"/>
      <c r="I30" s="31">
        <v>0</v>
      </c>
      <c r="J30" s="31">
        <v>0</v>
      </c>
      <c r="K30" s="30"/>
      <c r="L30" s="31">
        <v>0</v>
      </c>
      <c r="M30" s="31">
        <v>0</v>
      </c>
      <c r="N30" s="31"/>
      <c r="O30" s="31">
        <v>5000000</v>
      </c>
      <c r="P30" s="30"/>
      <c r="Q30" s="31">
        <v>11550</v>
      </c>
      <c r="R30" s="30"/>
      <c r="S30" s="31">
        <v>62178616291</v>
      </c>
      <c r="T30" s="30"/>
      <c r="U30" s="31">
        <v>57406387500</v>
      </c>
      <c r="W30" s="18">
        <v>6.5512596165119175E-2</v>
      </c>
    </row>
    <row r="31" spans="1:23" ht="18">
      <c r="A31" s="15" t="s">
        <v>37</v>
      </c>
      <c r="C31" s="31">
        <v>2860000</v>
      </c>
      <c r="D31" s="30"/>
      <c r="E31" s="31">
        <v>21942213740</v>
      </c>
      <c r="F31" s="30"/>
      <c r="G31" s="31">
        <v>16233432930</v>
      </c>
      <c r="H31" s="30"/>
      <c r="I31" s="31">
        <v>0</v>
      </c>
      <c r="J31" s="31">
        <v>0</v>
      </c>
      <c r="K31" s="30"/>
      <c r="L31" s="31">
        <v>0</v>
      </c>
      <c r="M31" s="31">
        <v>0</v>
      </c>
      <c r="N31" s="31"/>
      <c r="O31" s="31">
        <v>2860000</v>
      </c>
      <c r="P31" s="30"/>
      <c r="Q31" s="31">
        <v>5080</v>
      </c>
      <c r="R31" s="30"/>
      <c r="S31" s="31">
        <v>21942213740</v>
      </c>
      <c r="T31" s="30"/>
      <c r="U31" s="31">
        <v>14442353640</v>
      </c>
      <c r="W31" s="18">
        <v>1.648172133616941E-2</v>
      </c>
    </row>
    <row r="32" spans="1:23" ht="18">
      <c r="A32" s="15" t="s">
        <v>38</v>
      </c>
      <c r="C32" s="31">
        <v>2000000</v>
      </c>
      <c r="D32" s="30"/>
      <c r="E32" s="31">
        <v>15042418425</v>
      </c>
      <c r="F32" s="30"/>
      <c r="G32" s="31">
        <v>14990274000</v>
      </c>
      <c r="H32" s="30"/>
      <c r="I32" s="31">
        <v>0</v>
      </c>
      <c r="J32" s="31">
        <v>0</v>
      </c>
      <c r="K32" s="30"/>
      <c r="L32" s="31">
        <v>0</v>
      </c>
      <c r="M32" s="31">
        <v>0</v>
      </c>
      <c r="N32" s="31"/>
      <c r="O32" s="31">
        <v>2000000</v>
      </c>
      <c r="P32" s="30"/>
      <c r="Q32" s="31">
        <v>7300</v>
      </c>
      <c r="R32" s="30"/>
      <c r="S32" s="31">
        <v>15042418425</v>
      </c>
      <c r="T32" s="30"/>
      <c r="U32" s="31">
        <v>14513130000</v>
      </c>
      <c r="W32" s="18">
        <v>1.6562491844341817E-2</v>
      </c>
    </row>
    <row r="33" spans="1:23" ht="18">
      <c r="A33" s="15" t="s">
        <v>39</v>
      </c>
      <c r="C33" s="31">
        <v>3796964</v>
      </c>
      <c r="D33" s="30"/>
      <c r="E33" s="31">
        <v>20132099142</v>
      </c>
      <c r="F33" s="30"/>
      <c r="G33" s="31">
        <v>24608905859</v>
      </c>
      <c r="H33" s="30"/>
      <c r="I33" s="31">
        <v>0</v>
      </c>
      <c r="J33" s="31">
        <v>0</v>
      </c>
      <c r="K33" s="30"/>
      <c r="L33" s="31">
        <v>0</v>
      </c>
      <c r="M33" s="31">
        <v>0</v>
      </c>
      <c r="N33" s="31"/>
      <c r="O33" s="31">
        <v>3796964</v>
      </c>
      <c r="P33" s="30"/>
      <c r="Q33" s="31">
        <v>6880</v>
      </c>
      <c r="R33" s="30"/>
      <c r="S33" s="31">
        <v>20132099142</v>
      </c>
      <c r="T33" s="30"/>
      <c r="U33" s="31">
        <v>25967679802</v>
      </c>
      <c r="W33" s="18">
        <v>2.9634509229718518E-2</v>
      </c>
    </row>
    <row r="34" spans="1:23" ht="18">
      <c r="A34" s="15" t="s">
        <v>40</v>
      </c>
      <c r="C34" s="31">
        <v>300000</v>
      </c>
      <c r="D34" s="30"/>
      <c r="E34" s="31">
        <v>4190409325</v>
      </c>
      <c r="F34" s="30"/>
      <c r="G34" s="31">
        <v>6745623300</v>
      </c>
      <c r="H34" s="30"/>
      <c r="I34" s="31">
        <v>0</v>
      </c>
      <c r="J34" s="31">
        <v>0</v>
      </c>
      <c r="K34" s="30"/>
      <c r="L34" s="31">
        <v>0</v>
      </c>
      <c r="M34" s="31">
        <v>0</v>
      </c>
      <c r="N34" s="31"/>
      <c r="O34" s="31">
        <v>300000</v>
      </c>
      <c r="P34" s="30"/>
      <c r="Q34" s="31">
        <v>21520</v>
      </c>
      <c r="R34" s="30"/>
      <c r="S34" s="31">
        <f>4190409325-26</f>
        <v>4190409299</v>
      </c>
      <c r="T34" s="30"/>
      <c r="U34" s="31">
        <f>6417586800-26</f>
        <v>6417586774</v>
      </c>
      <c r="W34" s="18">
        <v>7.3237977634979974E-3</v>
      </c>
    </row>
    <row r="35" spans="1:23" ht="18">
      <c r="A35" s="15" t="s">
        <v>41</v>
      </c>
      <c r="C35" s="31">
        <v>325000</v>
      </c>
      <c r="D35" s="30"/>
      <c r="E35" s="31">
        <f>20285574279-26</f>
        <v>20285574253</v>
      </c>
      <c r="F35" s="30"/>
      <c r="G35" s="31">
        <f>25780686750-26</f>
        <v>25780686724</v>
      </c>
      <c r="H35" s="30"/>
      <c r="I35" s="31">
        <v>0</v>
      </c>
      <c r="J35" s="31">
        <v>0</v>
      </c>
      <c r="K35" s="30"/>
      <c r="L35" s="31">
        <v>325000</v>
      </c>
      <c r="M35" s="31">
        <v>25528874796</v>
      </c>
      <c r="N35" s="30"/>
      <c r="O35" s="31">
        <v>0</v>
      </c>
      <c r="P35" s="30"/>
      <c r="Q35" s="31">
        <v>0</v>
      </c>
      <c r="R35" s="30"/>
      <c r="S35" s="31">
        <v>0</v>
      </c>
      <c r="T35" s="30"/>
      <c r="U35" s="31">
        <v>0</v>
      </c>
      <c r="W35" s="18">
        <v>-1.141207433843824E-12</v>
      </c>
    </row>
    <row r="36" spans="1:23" ht="18.75" thickBot="1">
      <c r="A36" s="19" t="s">
        <v>42</v>
      </c>
      <c r="C36" s="32">
        <f>SUM(C11:$C$35)</f>
        <v>38415233</v>
      </c>
      <c r="D36" s="30"/>
      <c r="E36" s="32">
        <f>SUM(E11:$E$35)</f>
        <v>342244436557</v>
      </c>
      <c r="F36" s="30"/>
      <c r="G36" s="32">
        <f>SUM(G11:$G$35)</f>
        <v>379170301674</v>
      </c>
      <c r="H36" s="30"/>
      <c r="I36" s="32">
        <f>SUM(I11:$I$35)</f>
        <v>3691728</v>
      </c>
      <c r="J36" s="32">
        <f>SUM(J11:$J$35)</f>
        <v>75940675603</v>
      </c>
      <c r="K36" s="30"/>
      <c r="L36" s="32">
        <f>SUM(L11:$L$35)</f>
        <v>17520379</v>
      </c>
      <c r="M36" s="32">
        <f>SUM(M11:$M$35)</f>
        <v>225649059670</v>
      </c>
      <c r="N36" s="30"/>
      <c r="O36" s="32">
        <f>SUM(O11:$O$35)</f>
        <v>24586582</v>
      </c>
      <c r="P36" s="30"/>
      <c r="Q36" s="32">
        <f>SUM(Q11:$Q$35)</f>
        <v>121495</v>
      </c>
      <c r="R36" s="30"/>
      <c r="S36" s="32">
        <f>SUM(S11:$S$35)</f>
        <v>214493895551</v>
      </c>
      <c r="T36" s="30"/>
      <c r="U36" s="32">
        <f>SUM(U11:$U$35)</f>
        <v>230295293665</v>
      </c>
      <c r="W36" s="20">
        <f>SUM(W11:$W$35)</f>
        <v>0.26314782831845052</v>
      </c>
    </row>
    <row r="37" spans="1:23" ht="18.75" thickTop="1">
      <c r="C37" s="21"/>
      <c r="E37" s="21"/>
      <c r="G37" s="21"/>
      <c r="I37" s="21"/>
      <c r="J37" s="21"/>
      <c r="L37" s="21"/>
      <c r="M37" s="21"/>
      <c r="O37" s="21"/>
      <c r="Q37" s="21"/>
      <c r="S37" s="21"/>
      <c r="U37" s="21"/>
      <c r="W37" s="21"/>
    </row>
    <row r="38" spans="1:23" s="36" customFormat="1" ht="18">
      <c r="C38" s="37"/>
      <c r="D38" s="38"/>
      <c r="E38" s="37"/>
      <c r="F38" s="38"/>
      <c r="G38" s="37"/>
      <c r="H38" s="38"/>
      <c r="I38" s="37"/>
      <c r="J38" s="37"/>
      <c r="K38" s="38"/>
      <c r="L38" s="37"/>
      <c r="M38" s="37"/>
      <c r="N38" s="38"/>
      <c r="O38" s="37"/>
      <c r="P38" s="38"/>
      <c r="Q38" s="37"/>
      <c r="R38" s="38"/>
      <c r="S38" s="37"/>
      <c r="T38" s="38"/>
      <c r="U38" s="37"/>
      <c r="W38" s="39"/>
    </row>
    <row r="39" spans="1:23" s="36" customFormat="1"/>
    <row r="40" spans="1:23" s="36" customFormat="1">
      <c r="S40" s="38"/>
    </row>
    <row r="41" spans="1:23" s="36" customFormat="1"/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4.140625" style="7" customWidth="1"/>
    <col min="4" max="4" width="1.42578125" style="7" customWidth="1"/>
    <col min="5" max="5" width="14.140625" style="7" customWidth="1"/>
    <col min="6" max="6" width="1.42578125" style="7" customWidth="1"/>
    <col min="7" max="7" width="14.140625" style="7" customWidth="1"/>
    <col min="8" max="8" width="1.42578125" style="7" customWidth="1"/>
    <col min="9" max="9" width="14.1406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4.140625" style="7" customWidth="1"/>
    <col min="14" max="14" width="1.42578125" style="7" customWidth="1"/>
    <col min="15" max="15" width="14.140625" style="7" customWidth="1"/>
    <col min="16" max="16" width="1.42578125" style="7" customWidth="1"/>
    <col min="17" max="17" width="14.140625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43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5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18.75">
      <c r="A8" s="22" t="s">
        <v>44</v>
      </c>
      <c r="C8" s="22" t="s">
        <v>45</v>
      </c>
      <c r="E8" s="22" t="s">
        <v>46</v>
      </c>
      <c r="G8" s="22" t="s">
        <v>47</v>
      </c>
      <c r="I8" s="22" t="s">
        <v>48</v>
      </c>
      <c r="K8" s="22" t="s">
        <v>45</v>
      </c>
      <c r="M8" s="22" t="s">
        <v>46</v>
      </c>
      <c r="O8" s="22" t="s">
        <v>47</v>
      </c>
      <c r="Q8" s="22" t="s">
        <v>48</v>
      </c>
    </row>
    <row r="9" spans="1:17" ht="18">
      <c r="A9" s="19" t="s">
        <v>42</v>
      </c>
      <c r="C9" s="19">
        <f>SUM($C$8)</f>
        <v>0</v>
      </c>
      <c r="E9" s="19">
        <f>SUM($E$8)</f>
        <v>0</v>
      </c>
      <c r="I9" s="19">
        <f>SUM($I$8)</f>
        <v>0</v>
      </c>
      <c r="K9" s="19">
        <f>SUM($K$8)</f>
        <v>0</v>
      </c>
      <c r="M9" s="19">
        <f>SUM($M$8)</f>
        <v>0</v>
      </c>
      <c r="Q9" s="19">
        <f>SUM($Q$8)</f>
        <v>0</v>
      </c>
    </row>
    <row r="10" spans="1:17" ht="18">
      <c r="C10" s="21"/>
      <c r="E10" s="21"/>
      <c r="I10" s="21"/>
      <c r="K10" s="21"/>
      <c r="M10" s="21"/>
      <c r="Q10" s="21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topLeftCell="D1" workbookViewId="0">
      <selection activeCell="AG14" sqref="AG14"/>
    </sheetView>
  </sheetViews>
  <sheetFormatPr defaultRowHeight="17.25"/>
  <cols>
    <col min="1" max="1" width="17" style="7" customWidth="1"/>
    <col min="2" max="2" width="1.42578125" style="7" customWidth="1"/>
    <col min="3" max="3" width="8.5703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7.140625" style="7" customWidth="1"/>
    <col min="12" max="12" width="1.42578125" style="7" customWidth="1"/>
    <col min="13" max="13" width="7.140625" style="7" customWidth="1"/>
    <col min="14" max="14" width="1.42578125" style="7" customWidth="1"/>
    <col min="15" max="15" width="11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8.42578125" style="7" customWidth="1"/>
    <col min="20" max="20" width="1.42578125" style="7" customWidth="1"/>
    <col min="21" max="21" width="11.42578125" style="7" customWidth="1"/>
    <col min="22" max="22" width="18.42578125" style="7" customWidth="1"/>
    <col min="23" max="23" width="1.42578125" style="7" customWidth="1"/>
    <col min="24" max="24" width="11.42578125" style="7" customWidth="1"/>
    <col min="25" max="25" width="18.42578125" style="7" customWidth="1"/>
    <col min="26" max="26" width="1.42578125" style="7" customWidth="1"/>
    <col min="27" max="27" width="11.42578125" style="7" customWidth="1"/>
    <col min="28" max="28" width="1.42578125" style="7" customWidth="1"/>
    <col min="29" max="29" width="11.42578125" style="7" customWidth="1"/>
    <col min="30" max="30" width="1.42578125" style="7" customWidth="1"/>
    <col min="31" max="31" width="18.42578125" style="7" customWidth="1"/>
    <col min="32" max="32" width="1.42578125" style="7" customWidth="1"/>
    <col min="33" max="33" width="18.42578125" style="7" customWidth="1"/>
    <col min="34" max="34" width="1.42578125" style="7" customWidth="1"/>
    <col min="35" max="35" width="8.5703125" style="7" customWidth="1"/>
    <col min="36" max="16384" width="9.140625" style="7"/>
  </cols>
  <sheetData>
    <row r="1" spans="1:35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5" spans="1:35" ht="18.75">
      <c r="A5" s="8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7" spans="1:35" ht="18.75">
      <c r="C7" s="9" t="s">
        <v>50</v>
      </c>
      <c r="D7" s="10"/>
      <c r="E7" s="10"/>
      <c r="F7" s="10"/>
      <c r="G7" s="10"/>
      <c r="H7" s="10"/>
      <c r="I7" s="10"/>
      <c r="J7" s="10"/>
      <c r="K7" s="10"/>
      <c r="L7" s="10"/>
      <c r="M7" s="10"/>
      <c r="O7" s="9" t="s">
        <v>5</v>
      </c>
      <c r="P7" s="10"/>
      <c r="Q7" s="10"/>
      <c r="R7" s="10"/>
      <c r="S7" s="10"/>
      <c r="U7" s="9" t="s">
        <v>6</v>
      </c>
      <c r="V7" s="10"/>
      <c r="W7" s="10"/>
      <c r="X7" s="10"/>
      <c r="Y7" s="10"/>
      <c r="AA7" s="9" t="s">
        <v>7</v>
      </c>
      <c r="AB7" s="10"/>
      <c r="AC7" s="10"/>
      <c r="AD7" s="10"/>
      <c r="AE7" s="10"/>
      <c r="AF7" s="10"/>
      <c r="AG7" s="10"/>
      <c r="AH7" s="10"/>
      <c r="AI7" s="10"/>
    </row>
    <row r="8" spans="1:35" ht="18">
      <c r="A8" s="11" t="s">
        <v>51</v>
      </c>
      <c r="C8" s="12" t="s">
        <v>52</v>
      </c>
      <c r="E8" s="12" t="s">
        <v>53</v>
      </c>
      <c r="G8" s="12" t="s">
        <v>54</v>
      </c>
      <c r="I8" s="12" t="s">
        <v>55</v>
      </c>
      <c r="K8" s="12" t="s">
        <v>56</v>
      </c>
      <c r="M8" s="12" t="s">
        <v>48</v>
      </c>
      <c r="O8" s="11" t="s">
        <v>9</v>
      </c>
      <c r="Q8" s="11" t="s">
        <v>10</v>
      </c>
      <c r="S8" s="11" t="s">
        <v>11</v>
      </c>
      <c r="U8" s="11" t="s">
        <v>12</v>
      </c>
      <c r="V8" s="6"/>
      <c r="X8" s="11" t="s">
        <v>13</v>
      </c>
      <c r="Y8" s="6"/>
      <c r="AA8" s="11" t="s">
        <v>9</v>
      </c>
      <c r="AC8" s="12" t="s">
        <v>57</v>
      </c>
      <c r="AE8" s="11" t="s">
        <v>10</v>
      </c>
      <c r="AG8" s="11" t="s">
        <v>11</v>
      </c>
      <c r="AI8" s="12" t="s">
        <v>15</v>
      </c>
    </row>
    <row r="9" spans="1:35" ht="18">
      <c r="A9" s="13"/>
      <c r="C9" s="13"/>
      <c r="E9" s="13"/>
      <c r="G9" s="13"/>
      <c r="I9" s="13"/>
      <c r="K9" s="13"/>
      <c r="M9" s="13"/>
      <c r="O9" s="13"/>
      <c r="Q9" s="13"/>
      <c r="S9" s="13"/>
      <c r="U9" s="14" t="s">
        <v>9</v>
      </c>
      <c r="V9" s="14" t="s">
        <v>10</v>
      </c>
      <c r="X9" s="14" t="s">
        <v>9</v>
      </c>
      <c r="Y9" s="14" t="s">
        <v>16</v>
      </c>
      <c r="AA9" s="13"/>
      <c r="AC9" s="13"/>
      <c r="AE9" s="13"/>
      <c r="AG9" s="13"/>
      <c r="AI9" s="13"/>
    </row>
    <row r="10" spans="1:35" ht="18">
      <c r="A10" s="15" t="s">
        <v>58</v>
      </c>
      <c r="C10" s="16" t="s">
        <v>59</v>
      </c>
      <c r="E10" s="16" t="s">
        <v>60</v>
      </c>
      <c r="G10" s="16" t="s">
        <v>61</v>
      </c>
      <c r="I10" s="16" t="s">
        <v>62</v>
      </c>
      <c r="K10" s="16" t="s">
        <v>63</v>
      </c>
      <c r="O10" s="17">
        <v>82900</v>
      </c>
      <c r="Q10" s="17">
        <v>79362945909</v>
      </c>
      <c r="S10" s="17">
        <v>80920600482</v>
      </c>
      <c r="U10" s="16" t="s">
        <v>68</v>
      </c>
      <c r="V10" s="16" t="s">
        <v>68</v>
      </c>
      <c r="X10" s="16" t="s">
        <v>68</v>
      </c>
      <c r="Y10" s="16" t="s">
        <v>68</v>
      </c>
      <c r="Z10" s="16"/>
      <c r="AA10" s="17">
        <v>82900</v>
      </c>
      <c r="AC10" s="17">
        <v>976300</v>
      </c>
      <c r="AE10" s="17">
        <v>79362945909</v>
      </c>
      <c r="AG10" s="17">
        <v>80920600482</v>
      </c>
      <c r="AI10" s="18">
        <v>9.2347190821164521E-2</v>
      </c>
    </row>
    <row r="11" spans="1:35" ht="36">
      <c r="A11" s="15" t="s">
        <v>64</v>
      </c>
      <c r="C11" s="16" t="s">
        <v>65</v>
      </c>
      <c r="E11" s="16" t="s">
        <v>60</v>
      </c>
      <c r="G11" s="16" t="s">
        <v>66</v>
      </c>
      <c r="I11" s="16" t="s">
        <v>67</v>
      </c>
      <c r="K11" s="16" t="s">
        <v>68</v>
      </c>
      <c r="O11" s="17">
        <v>36000</v>
      </c>
      <c r="Q11" s="17">
        <v>23186181729</v>
      </c>
      <c r="S11" s="17">
        <v>26526111271</v>
      </c>
      <c r="U11" s="16" t="s">
        <v>68</v>
      </c>
      <c r="V11" s="16" t="s">
        <v>68</v>
      </c>
      <c r="X11" s="16" t="s">
        <v>68</v>
      </c>
      <c r="Y11" s="16" t="s">
        <v>68</v>
      </c>
      <c r="Z11" s="16"/>
      <c r="AA11" s="17">
        <v>36000</v>
      </c>
      <c r="AC11" s="17">
        <v>751650</v>
      </c>
      <c r="AE11" s="17">
        <v>23186181729</v>
      </c>
      <c r="AG11" s="17">
        <v>27054495484</v>
      </c>
      <c r="AI11" s="18">
        <v>3.0874791365234962E-2</v>
      </c>
    </row>
    <row r="12" spans="1:35" ht="36">
      <c r="A12" s="15" t="s">
        <v>69</v>
      </c>
      <c r="C12" s="16" t="s">
        <v>65</v>
      </c>
      <c r="E12" s="16" t="s">
        <v>60</v>
      </c>
      <c r="G12" s="16" t="s">
        <v>70</v>
      </c>
      <c r="I12" s="16" t="s">
        <v>71</v>
      </c>
      <c r="K12" s="16" t="s">
        <v>68</v>
      </c>
      <c r="O12" s="17">
        <v>43499</v>
      </c>
      <c r="Q12" s="17">
        <v>32663216933</v>
      </c>
      <c r="S12" s="17">
        <v>41878465232</v>
      </c>
      <c r="U12" s="16" t="s">
        <v>68</v>
      </c>
      <c r="V12" s="16" t="s">
        <v>68</v>
      </c>
      <c r="X12" s="16" t="s">
        <v>68</v>
      </c>
      <c r="Y12" s="16" t="s">
        <v>68</v>
      </c>
      <c r="Z12" s="16"/>
      <c r="AA12" s="17">
        <v>43499</v>
      </c>
      <c r="AC12" s="17">
        <v>981280</v>
      </c>
      <c r="AE12" s="17">
        <v>32663216933</v>
      </c>
      <c r="AG12" s="17">
        <v>42676962118</v>
      </c>
      <c r="AI12" s="18">
        <v>4.8703266422932864E-2</v>
      </c>
    </row>
    <row r="13" spans="1:35" ht="36">
      <c r="A13" s="15" t="s">
        <v>72</v>
      </c>
      <c r="C13" s="16" t="s">
        <v>65</v>
      </c>
      <c r="E13" s="16" t="s">
        <v>60</v>
      </c>
      <c r="G13" s="16" t="s">
        <v>73</v>
      </c>
      <c r="I13" s="16" t="s">
        <v>74</v>
      </c>
      <c r="K13" s="16" t="s">
        <v>68</v>
      </c>
      <c r="O13" s="17">
        <v>40933</v>
      </c>
      <c r="Q13" s="17">
        <v>29794567974</v>
      </c>
      <c r="S13" s="17">
        <v>38551897202</v>
      </c>
      <c r="U13" s="16" t="s">
        <v>68</v>
      </c>
      <c r="V13" s="16" t="s">
        <v>68</v>
      </c>
      <c r="X13" s="16" t="s">
        <v>68</v>
      </c>
      <c r="Y13" s="16" t="s">
        <v>68</v>
      </c>
      <c r="Z13" s="16"/>
      <c r="AA13" s="17">
        <v>40933</v>
      </c>
      <c r="AC13" s="17">
        <v>957490</v>
      </c>
      <c r="AE13" s="17">
        <v>29794567974</v>
      </c>
      <c r="AG13" s="17">
        <v>39185834450</v>
      </c>
      <c r="AI13" s="18">
        <v>4.4719165575713413E-2</v>
      </c>
    </row>
    <row r="14" spans="1:35" ht="18">
      <c r="A14" s="19" t="s">
        <v>42</v>
      </c>
      <c r="O14" s="19">
        <f>SUM(O10:$O$13)</f>
        <v>203332</v>
      </c>
      <c r="Q14" s="19">
        <f>SUM(Q10:$Q$13)</f>
        <v>165006912545</v>
      </c>
      <c r="S14" s="19">
        <f>SUM(S10:$S$13)</f>
        <v>187877074187</v>
      </c>
      <c r="U14" s="19">
        <f>SUM(U10:$U$13)</f>
        <v>0</v>
      </c>
      <c r="V14" s="19">
        <f>SUM(V10:$V$13)</f>
        <v>0</v>
      </c>
      <c r="X14" s="19">
        <f>SUM(X10:$X$13)</f>
        <v>0</v>
      </c>
      <c r="Y14" s="19">
        <f>SUM(Y10:$Y$13)</f>
        <v>0</v>
      </c>
      <c r="AA14" s="19">
        <f>SUM(AA10:$AA$13)</f>
        <v>203332</v>
      </c>
      <c r="AC14" s="19">
        <f>SUM(AC10:$AC$13)</f>
        <v>3666720</v>
      </c>
      <c r="AE14" s="19">
        <f>SUM(AE10:$AE$13)</f>
        <v>165006912545</v>
      </c>
      <c r="AG14" s="19">
        <f>SUM(AG10:$AG$13)</f>
        <v>189837892534</v>
      </c>
      <c r="AI14" s="20">
        <f>SUM(AI10:$AI$13)</f>
        <v>0.21664441418504576</v>
      </c>
    </row>
    <row r="15" spans="1:35" ht="18">
      <c r="O15" s="21"/>
      <c r="Q15" s="21"/>
      <c r="S15" s="21"/>
      <c r="U15" s="21"/>
      <c r="V15" s="21"/>
      <c r="X15" s="21"/>
      <c r="Y15" s="21"/>
      <c r="AA15" s="21"/>
      <c r="AC15" s="21"/>
      <c r="AE15" s="21"/>
      <c r="AG15" s="21"/>
      <c r="AI15" s="21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4.140625" style="7" customWidth="1"/>
    <col min="8" max="8" width="1.42578125" style="7" customWidth="1"/>
    <col min="9" max="9" width="8.5703125" style="7" customWidth="1"/>
    <col min="10" max="10" width="1.42578125" style="7" customWidth="1"/>
    <col min="11" max="11" width="21.28515625" style="7" customWidth="1"/>
    <col min="12" max="12" width="1.42578125" style="7" customWidth="1"/>
    <col min="13" max="13" width="28.42578125" style="7" customWidth="1"/>
    <col min="14" max="16384" width="9.140625" style="7"/>
  </cols>
  <sheetData>
    <row r="1" spans="1:1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ht="18.75">
      <c r="A5" s="8" t="s">
        <v>75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8.75">
      <c r="A6" s="8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13" ht="18.75">
      <c r="C8" s="9" t="s">
        <v>7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37.5">
      <c r="A9" s="22" t="s">
        <v>77</v>
      </c>
      <c r="C9" s="22" t="s">
        <v>9</v>
      </c>
      <c r="E9" s="22" t="s">
        <v>78</v>
      </c>
      <c r="G9" s="22" t="s">
        <v>79</v>
      </c>
      <c r="I9" s="22" t="s">
        <v>80</v>
      </c>
      <c r="K9" s="23" t="s">
        <v>81</v>
      </c>
      <c r="M9" s="22" t="s">
        <v>82</v>
      </c>
    </row>
    <row r="10" spans="1:13" ht="18">
      <c r="A10" s="19" t="s">
        <v>42</v>
      </c>
      <c r="K10" s="19">
        <f>SUM($K$9)</f>
        <v>0</v>
      </c>
    </row>
    <row r="11" spans="1:13" ht="18">
      <c r="K11" s="2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topLeftCell="A8" workbookViewId="0">
      <selection activeCell="M18" sqref="M18"/>
    </sheetView>
  </sheetViews>
  <sheetFormatPr defaultRowHeight="17.25"/>
  <cols>
    <col min="1" max="1" width="21.285156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0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8.425781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0.710937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83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84</v>
      </c>
      <c r="D7" s="10"/>
      <c r="E7" s="10"/>
      <c r="F7" s="10"/>
      <c r="G7" s="10"/>
      <c r="H7" s="10"/>
      <c r="I7" s="10"/>
      <c r="K7" s="22" t="s">
        <v>5</v>
      </c>
      <c r="M7" s="9" t="s">
        <v>6</v>
      </c>
      <c r="N7" s="10"/>
      <c r="O7" s="10"/>
      <c r="Q7" s="9" t="s">
        <v>7</v>
      </c>
      <c r="R7" s="10"/>
      <c r="S7" s="10"/>
    </row>
    <row r="8" spans="1:19" ht="56.25">
      <c r="A8" s="22" t="s">
        <v>85</v>
      </c>
      <c r="C8" s="22" t="s">
        <v>86</v>
      </c>
      <c r="E8" s="22" t="s">
        <v>87</v>
      </c>
      <c r="G8" s="23" t="s">
        <v>88</v>
      </c>
      <c r="I8" s="23" t="s">
        <v>89</v>
      </c>
      <c r="K8" s="22" t="s">
        <v>90</v>
      </c>
      <c r="M8" s="22" t="s">
        <v>91</v>
      </c>
      <c r="O8" s="22" t="s">
        <v>92</v>
      </c>
      <c r="Q8" s="22" t="s">
        <v>90</v>
      </c>
      <c r="S8" s="23" t="s">
        <v>15</v>
      </c>
    </row>
    <row r="9" spans="1:19" ht="36">
      <c r="A9" s="15" t="s">
        <v>93</v>
      </c>
      <c r="C9" s="16" t="s">
        <v>94</v>
      </c>
      <c r="E9" s="24" t="s">
        <v>95</v>
      </c>
      <c r="G9" s="16" t="s">
        <v>96</v>
      </c>
      <c r="I9" s="16" t="s">
        <v>97</v>
      </c>
      <c r="K9" s="31">
        <v>1642840651</v>
      </c>
      <c r="L9" s="30"/>
      <c r="M9" s="31">
        <v>1642580359</v>
      </c>
      <c r="N9" s="30"/>
      <c r="O9" s="31">
        <v>1642250000</v>
      </c>
      <c r="P9" s="30"/>
      <c r="Q9" s="31">
        <v>1643171010</v>
      </c>
      <c r="S9" s="18">
        <v>1.8751989716886642E-3</v>
      </c>
    </row>
    <row r="10" spans="1:19" ht="36">
      <c r="A10" s="15" t="s">
        <v>93</v>
      </c>
      <c r="C10" s="16" t="s">
        <v>98</v>
      </c>
      <c r="E10" s="24" t="s">
        <v>99</v>
      </c>
      <c r="G10" s="16" t="s">
        <v>96</v>
      </c>
      <c r="I10" s="16" t="s">
        <v>100</v>
      </c>
      <c r="K10" s="31">
        <v>40000000000</v>
      </c>
      <c r="L10" s="30"/>
      <c r="M10" s="31">
        <v>0</v>
      </c>
      <c r="N10" s="30"/>
      <c r="O10" s="31">
        <v>0</v>
      </c>
      <c r="P10" s="31"/>
      <c r="Q10" s="31">
        <v>40000000000</v>
      </c>
      <c r="S10" s="18">
        <v>4.5648297353752955E-2</v>
      </c>
    </row>
    <row r="11" spans="1:19" ht="36">
      <c r="A11" s="15" t="s">
        <v>93</v>
      </c>
      <c r="C11" s="16" t="s">
        <v>101</v>
      </c>
      <c r="E11" s="24" t="s">
        <v>99</v>
      </c>
      <c r="G11" s="16" t="s">
        <v>102</v>
      </c>
      <c r="I11" s="16" t="s">
        <v>103</v>
      </c>
      <c r="K11" s="31">
        <v>54000000000</v>
      </c>
      <c r="L11" s="30"/>
      <c r="M11" s="31">
        <v>0</v>
      </c>
      <c r="N11" s="30"/>
      <c r="O11" s="31">
        <v>0</v>
      </c>
      <c r="P11" s="31"/>
      <c r="Q11" s="31">
        <v>54000000000</v>
      </c>
      <c r="S11" s="18">
        <v>6.1625201427566494E-2</v>
      </c>
    </row>
    <row r="12" spans="1:19" ht="18">
      <c r="A12" s="15" t="s">
        <v>104</v>
      </c>
      <c r="C12" s="16" t="s">
        <v>105</v>
      </c>
      <c r="E12" s="24" t="s">
        <v>95</v>
      </c>
      <c r="G12" s="16" t="s">
        <v>106</v>
      </c>
      <c r="I12" s="16" t="s">
        <v>68</v>
      </c>
      <c r="K12" s="31">
        <v>100955070</v>
      </c>
      <c r="L12" s="30"/>
      <c r="M12" s="31">
        <v>218219536051</v>
      </c>
      <c r="N12" s="30"/>
      <c r="O12" s="31">
        <v>44306176432</v>
      </c>
      <c r="P12" s="30"/>
      <c r="Q12" s="31">
        <v>174014314689</v>
      </c>
      <c r="S12" s="18">
        <v>0.19858642951832534</v>
      </c>
    </row>
    <row r="13" spans="1:19" ht="18">
      <c r="A13" s="15" t="s">
        <v>104</v>
      </c>
      <c r="C13" s="16" t="s">
        <v>107</v>
      </c>
      <c r="E13" s="24" t="s">
        <v>95</v>
      </c>
      <c r="G13" s="16" t="s">
        <v>108</v>
      </c>
      <c r="I13" s="16" t="s">
        <v>97</v>
      </c>
      <c r="K13" s="31">
        <v>183555</v>
      </c>
      <c r="L13" s="30"/>
      <c r="M13" s="31">
        <v>158333300</v>
      </c>
      <c r="N13" s="30"/>
      <c r="O13" s="31">
        <v>0</v>
      </c>
      <c r="P13" s="30"/>
      <c r="Q13" s="31">
        <v>158516855</v>
      </c>
      <c r="S13" s="18">
        <v>1.8090061331554354E-4</v>
      </c>
    </row>
    <row r="14" spans="1:19" ht="18">
      <c r="A14" s="15" t="s">
        <v>109</v>
      </c>
      <c r="C14" s="16" t="s">
        <v>110</v>
      </c>
      <c r="E14" s="24" t="s">
        <v>111</v>
      </c>
      <c r="G14" s="16" t="s">
        <v>112</v>
      </c>
      <c r="I14" s="16" t="s">
        <v>68</v>
      </c>
      <c r="K14" s="31">
        <v>50000000</v>
      </c>
      <c r="L14" s="30"/>
      <c r="M14" s="31">
        <v>0</v>
      </c>
      <c r="N14" s="30"/>
      <c r="O14" s="31">
        <v>0</v>
      </c>
      <c r="P14" s="31"/>
      <c r="Q14" s="31">
        <v>50000000</v>
      </c>
      <c r="S14" s="18">
        <v>5.7060371692191198E-5</v>
      </c>
    </row>
    <row r="15" spans="1:19" ht="18">
      <c r="A15" s="15" t="s">
        <v>109</v>
      </c>
      <c r="C15" s="16" t="s">
        <v>113</v>
      </c>
      <c r="E15" s="24" t="s">
        <v>95</v>
      </c>
      <c r="G15" s="16" t="s">
        <v>114</v>
      </c>
      <c r="I15" s="16" t="s">
        <v>115</v>
      </c>
      <c r="K15" s="31">
        <v>343839</v>
      </c>
      <c r="L15" s="30"/>
      <c r="M15" s="31">
        <v>1045</v>
      </c>
      <c r="N15" s="30"/>
      <c r="O15" s="31">
        <v>190000</v>
      </c>
      <c r="P15" s="30"/>
      <c r="Q15" s="31">
        <v>154884</v>
      </c>
      <c r="S15" s="18">
        <v>1.7675477218346682E-7</v>
      </c>
    </row>
    <row r="16" spans="1:19" ht="18">
      <c r="A16" s="15" t="s">
        <v>109</v>
      </c>
      <c r="C16" s="16" t="s">
        <v>116</v>
      </c>
      <c r="E16" s="24" t="s">
        <v>95</v>
      </c>
      <c r="G16" s="16" t="s">
        <v>117</v>
      </c>
      <c r="I16" s="16" t="s">
        <v>68</v>
      </c>
      <c r="K16" s="31">
        <v>61470305347</v>
      </c>
      <c r="L16" s="30"/>
      <c r="M16" s="31">
        <v>99187761</v>
      </c>
      <c r="N16" s="30"/>
      <c r="O16" s="31">
        <v>0</v>
      </c>
      <c r="P16" s="30"/>
      <c r="Q16" s="31">
        <v>61569493108</v>
      </c>
      <c r="S16" s="18">
        <v>7.0263563232845688E-2</v>
      </c>
    </row>
    <row r="17" spans="1:19" ht="18">
      <c r="A17" s="15" t="s">
        <v>118</v>
      </c>
      <c r="C17" s="16" t="s">
        <v>119</v>
      </c>
      <c r="E17" s="24" t="s">
        <v>95</v>
      </c>
      <c r="G17" s="16" t="s">
        <v>120</v>
      </c>
      <c r="I17" s="16" t="s">
        <v>68</v>
      </c>
      <c r="K17" s="31">
        <v>2168657532</v>
      </c>
      <c r="L17" s="30"/>
      <c r="M17" s="31">
        <v>1868493150</v>
      </c>
      <c r="N17" s="30"/>
      <c r="O17" s="31">
        <v>2168250000</v>
      </c>
      <c r="P17" s="30"/>
      <c r="Q17" s="31">
        <v>1868900682</v>
      </c>
      <c r="S17" s="18">
        <v>2.1328033514141924E-3</v>
      </c>
    </row>
    <row r="18" spans="1:19" ht="18">
      <c r="A18" s="15" t="s">
        <v>118</v>
      </c>
      <c r="C18" s="16" t="s">
        <v>121</v>
      </c>
      <c r="E18" s="24" t="s">
        <v>99</v>
      </c>
      <c r="G18" s="16" t="s">
        <v>120</v>
      </c>
      <c r="I18" s="16" t="s">
        <v>122</v>
      </c>
      <c r="K18" s="31">
        <v>100000000000</v>
      </c>
      <c r="L18" s="30"/>
      <c r="M18" s="31">
        <v>0</v>
      </c>
      <c r="N18" s="30"/>
      <c r="O18" s="31">
        <v>0</v>
      </c>
      <c r="P18" s="31"/>
      <c r="Q18" s="31">
        <v>100000000000</v>
      </c>
      <c r="S18" s="18">
        <v>0.1141207433843824</v>
      </c>
    </row>
    <row r="19" spans="1:19" ht="18">
      <c r="A19" s="19" t="s">
        <v>42</v>
      </c>
      <c r="K19" s="32">
        <f>SUM(K9:$K$18)</f>
        <v>259433285994</v>
      </c>
      <c r="L19" s="30"/>
      <c r="M19" s="32">
        <f>SUM(M9:$M$18)</f>
        <v>221988131666</v>
      </c>
      <c r="N19" s="30"/>
      <c r="O19" s="32">
        <f>SUM(O9:$O$18)</f>
        <v>48116866432</v>
      </c>
      <c r="P19" s="30"/>
      <c r="Q19" s="32">
        <f>SUM(Q9:$Q$18)</f>
        <v>433304551228</v>
      </c>
      <c r="S19" s="20">
        <f>SUM(S9:$S$18)</f>
        <v>0.49449037497975568</v>
      </c>
    </row>
    <row r="20" spans="1:19" ht="18">
      <c r="K20" s="21"/>
      <c r="M20" s="21"/>
      <c r="O20" s="21"/>
      <c r="Q20" s="21"/>
      <c r="S20" s="2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7.140625" style="7" customWidth="1"/>
    <col min="6" max="6" width="1.42578125" style="7" customWidth="1"/>
    <col min="7" max="7" width="7.1406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1.4257812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1.42578125" style="7" customWidth="1"/>
    <col min="18" max="18" width="14.140625" style="7" customWidth="1"/>
    <col min="19" max="19" width="1.42578125" style="7" customWidth="1"/>
    <col min="20" max="20" width="11.42578125" style="7" customWidth="1"/>
    <col min="21" max="21" width="14.140625" style="7" customWidth="1"/>
    <col min="22" max="22" width="1.42578125" style="7" customWidth="1"/>
    <col min="23" max="23" width="11.42578125" style="7" customWidth="1"/>
    <col min="24" max="24" width="1.42578125" style="7" customWidth="1"/>
    <col min="25" max="25" width="17" style="7" customWidth="1"/>
    <col min="26" max="26" width="1.42578125" style="7" customWidth="1"/>
    <col min="27" max="27" width="17" style="7" customWidth="1"/>
    <col min="28" max="28" width="1.42578125" style="7" customWidth="1"/>
    <col min="29" max="29" width="8.5703125" style="7" customWidth="1"/>
    <col min="30" max="16384" width="9.140625" style="7"/>
  </cols>
  <sheetData>
    <row r="1" spans="1:2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5" spans="1:29" ht="18.75">
      <c r="A5" s="8" t="s">
        <v>123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7" spans="1:29" ht="18.75">
      <c r="K7" s="22" t="s">
        <v>5</v>
      </c>
      <c r="M7" s="9" t="s">
        <v>6</v>
      </c>
      <c r="N7" s="10"/>
      <c r="O7" s="10"/>
      <c r="P7" s="10"/>
      <c r="Q7" s="10"/>
      <c r="R7" s="10"/>
      <c r="S7" s="10"/>
      <c r="T7" s="10"/>
      <c r="U7" s="10"/>
      <c r="W7" s="9" t="s">
        <v>7</v>
      </c>
      <c r="X7" s="10"/>
      <c r="Y7" s="10"/>
      <c r="Z7" s="10"/>
      <c r="AA7" s="10"/>
      <c r="AB7" s="10"/>
      <c r="AC7" s="10"/>
    </row>
    <row r="8" spans="1:29" ht="18">
      <c r="A8" s="11" t="s">
        <v>124</v>
      </c>
      <c r="C8" s="12" t="s">
        <v>55</v>
      </c>
      <c r="E8" s="12" t="s">
        <v>89</v>
      </c>
      <c r="G8" s="12" t="s">
        <v>125</v>
      </c>
      <c r="I8" s="12" t="s">
        <v>53</v>
      </c>
      <c r="K8" s="11" t="s">
        <v>9</v>
      </c>
      <c r="M8" s="11" t="s">
        <v>10</v>
      </c>
      <c r="O8" s="11" t="s">
        <v>11</v>
      </c>
      <c r="Q8" s="11" t="s">
        <v>12</v>
      </c>
      <c r="R8" s="6"/>
      <c r="T8" s="11" t="s">
        <v>13</v>
      </c>
      <c r="U8" s="6"/>
      <c r="W8" s="11" t="s">
        <v>9</v>
      </c>
      <c r="Y8" s="11" t="s">
        <v>10</v>
      </c>
      <c r="AA8" s="11" t="s">
        <v>11</v>
      </c>
      <c r="AC8" s="12" t="s">
        <v>15</v>
      </c>
    </row>
    <row r="9" spans="1:29" ht="18">
      <c r="A9" s="13"/>
      <c r="C9" s="13"/>
      <c r="E9" s="13"/>
      <c r="G9" s="13"/>
      <c r="I9" s="13"/>
      <c r="K9" s="13"/>
      <c r="M9" s="13"/>
      <c r="O9" s="13"/>
      <c r="Q9" s="14" t="s">
        <v>9</v>
      </c>
      <c r="R9" s="14" t="s">
        <v>10</v>
      </c>
      <c r="T9" s="14" t="s">
        <v>9</v>
      </c>
      <c r="U9" s="14" t="s">
        <v>16</v>
      </c>
      <c r="W9" s="13"/>
      <c r="Y9" s="13"/>
      <c r="AA9" s="13"/>
      <c r="AC9" s="13"/>
    </row>
    <row r="10" spans="1:29" ht="18">
      <c r="A10" s="19" t="s">
        <v>42</v>
      </c>
      <c r="K10" s="19">
        <f>SUM($K$9)</f>
        <v>0</v>
      </c>
      <c r="M10" s="19">
        <f>SUM($M$9)</f>
        <v>0</v>
      </c>
      <c r="O10" s="19">
        <f>SUM($O$9)</f>
        <v>0</v>
      </c>
      <c r="Q10" s="19">
        <f>SUM($Q$9)</f>
        <v>0</v>
      </c>
      <c r="R10" s="19">
        <f>SUM($R$9)</f>
        <v>0</v>
      </c>
      <c r="T10" s="19">
        <f>SUM($T$9)</f>
        <v>0</v>
      </c>
      <c r="U10" s="19">
        <f>SUM($U$9)</f>
        <v>0</v>
      </c>
      <c r="W10" s="19">
        <f>SUM($W$9)</f>
        <v>0</v>
      </c>
      <c r="Y10" s="19">
        <f>SUM($Y$9)</f>
        <v>0</v>
      </c>
      <c r="AA10" s="19">
        <f>SUM($AA$9)</f>
        <v>0</v>
      </c>
      <c r="AC10" s="20">
        <f>SUM($AC$9)</f>
        <v>0</v>
      </c>
    </row>
    <row r="11" spans="1:29" ht="18">
      <c r="K11" s="21"/>
      <c r="M11" s="21"/>
      <c r="O11" s="21"/>
      <c r="Q11" s="21"/>
      <c r="R11" s="21"/>
      <c r="T11" s="21"/>
      <c r="U11" s="21"/>
      <c r="W11" s="21"/>
      <c r="Y11" s="21"/>
      <c r="AA11" s="21"/>
      <c r="AC11" s="21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1" sqref="E11"/>
    </sheetView>
  </sheetViews>
  <sheetFormatPr defaultRowHeight="17.25"/>
  <cols>
    <col min="1" max="1" width="49.710937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21.285156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6384" width="9.140625" style="7"/>
  </cols>
  <sheetData>
    <row r="1" spans="1: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</row>
    <row r="3" spans="1: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</row>
    <row r="5" spans="1:9" ht="18.75">
      <c r="A5" s="8" t="s">
        <v>127</v>
      </c>
      <c r="B5" s="6"/>
      <c r="C5" s="6"/>
      <c r="D5" s="6"/>
      <c r="E5" s="6"/>
      <c r="F5" s="6"/>
      <c r="G5" s="6"/>
      <c r="H5" s="6"/>
      <c r="I5" s="6"/>
    </row>
    <row r="7" spans="1:9" ht="37.5">
      <c r="A7" s="22" t="s">
        <v>128</v>
      </c>
      <c r="C7" s="22" t="s">
        <v>129</v>
      </c>
      <c r="E7" s="22" t="s">
        <v>90</v>
      </c>
      <c r="G7" s="23" t="s">
        <v>130</v>
      </c>
      <c r="I7" s="23" t="s">
        <v>131</v>
      </c>
    </row>
    <row r="8" spans="1:9" ht="18.75">
      <c r="A8" s="25" t="s">
        <v>132</v>
      </c>
      <c r="C8" s="16" t="s">
        <v>133</v>
      </c>
      <c r="E8" s="17">
        <v>100321350255</v>
      </c>
      <c r="G8" s="18">
        <f>E8/171012101635</f>
        <v>0.58663304699407215</v>
      </c>
      <c r="I8" s="18">
        <f>E8/876264884318</f>
        <v>0.11448747068425599</v>
      </c>
    </row>
    <row r="9" spans="1:9" ht="18.75">
      <c r="A9" s="25" t="s">
        <v>134</v>
      </c>
      <c r="C9" s="16" t="s">
        <v>135</v>
      </c>
      <c r="E9" s="17">
        <v>49737919247</v>
      </c>
      <c r="G9" s="18">
        <f>E9/171012101635</f>
        <v>0.29084444183463826</v>
      </c>
      <c r="I9" s="18">
        <f>E9/876264884318</f>
        <v>5.6761283188600208E-2</v>
      </c>
    </row>
    <row r="10" spans="1:9" ht="18.75">
      <c r="A10" s="25" t="s">
        <v>136</v>
      </c>
      <c r="C10" s="16" t="s">
        <v>137</v>
      </c>
      <c r="E10" s="17">
        <v>20835779998</v>
      </c>
      <c r="G10" s="18">
        <f>E10/171012101635</f>
        <v>0.12183804420152022</v>
      </c>
      <c r="I10" s="18">
        <f>E10/876264884318</f>
        <v>2.3777947023652053E-2</v>
      </c>
    </row>
    <row r="11" spans="1:9" ht="18.75">
      <c r="A11" s="25" t="s">
        <v>138</v>
      </c>
      <c r="C11" s="16" t="s">
        <v>139</v>
      </c>
      <c r="E11" s="17">
        <v>286910307</v>
      </c>
      <c r="G11" s="18">
        <f>E11/171012101635</f>
        <v>1.6777193207786402E-3</v>
      </c>
      <c r="I11" s="18">
        <f>E11/876264884318</f>
        <v>3.2742417519481372E-4</v>
      </c>
    </row>
    <row r="12" spans="1:9" ht="18.75">
      <c r="A12" s="22" t="s">
        <v>42</v>
      </c>
      <c r="E12" s="19">
        <f>SUM(E8:$E$11)</f>
        <v>171181959807</v>
      </c>
      <c r="G12" s="20">
        <f>SUM(G8:$G$11)</f>
        <v>1.0009932523510092</v>
      </c>
      <c r="I12" s="20">
        <f>SUM(I8:$I$11)</f>
        <v>0.19535412507170308</v>
      </c>
    </row>
    <row r="13" spans="1:9" ht="18">
      <c r="E13" s="21"/>
      <c r="G13" s="21"/>
      <c r="I13" s="2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rightToLeft="1" topLeftCell="A12" workbookViewId="0">
      <selection activeCell="O30" sqref="O30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2.710937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4.140625" style="7" customWidth="1"/>
    <col min="18" max="18" width="1.42578125" style="7" customWidth="1"/>
    <col min="19" max="19" width="18.4257812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140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141</v>
      </c>
      <c r="D7" s="10"/>
      <c r="E7" s="10"/>
      <c r="F7" s="10"/>
      <c r="G7" s="10"/>
      <c r="I7" s="9" t="s">
        <v>142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56.25">
      <c r="A8" s="22" t="s">
        <v>44</v>
      </c>
      <c r="C8" s="23" t="s">
        <v>143</v>
      </c>
      <c r="E8" s="23" t="s">
        <v>144</v>
      </c>
      <c r="G8" s="23" t="s">
        <v>145</v>
      </c>
      <c r="I8" s="23" t="s">
        <v>146</v>
      </c>
      <c r="K8" s="23" t="s">
        <v>147</v>
      </c>
      <c r="M8" s="23" t="s">
        <v>148</v>
      </c>
      <c r="O8" s="23" t="s">
        <v>146</v>
      </c>
      <c r="Q8" s="23" t="s">
        <v>147</v>
      </c>
      <c r="S8" s="23" t="s">
        <v>148</v>
      </c>
    </row>
    <row r="9" spans="1:19" ht="18">
      <c r="A9" s="24" t="s">
        <v>17</v>
      </c>
      <c r="C9" s="16" t="s">
        <v>149</v>
      </c>
      <c r="E9" s="31">
        <v>1500000</v>
      </c>
      <c r="F9" s="30"/>
      <c r="G9" s="31">
        <v>1700</v>
      </c>
      <c r="H9" s="30"/>
      <c r="I9" s="31">
        <v>2550000000</v>
      </c>
      <c r="J9" s="30"/>
      <c r="K9" s="31">
        <v>-343123889</v>
      </c>
      <c r="L9" s="30"/>
      <c r="M9" s="31">
        <v>2206876111</v>
      </c>
      <c r="N9" s="30"/>
      <c r="O9" s="31">
        <v>2550000000</v>
      </c>
      <c r="P9" s="30"/>
      <c r="Q9" s="31">
        <v>-343123889</v>
      </c>
      <c r="R9" s="30"/>
      <c r="S9" s="31">
        <f>O9+Q9</f>
        <v>2206876111</v>
      </c>
    </row>
    <row r="10" spans="1:19" ht="18">
      <c r="A10" s="24" t="s">
        <v>18</v>
      </c>
      <c r="C10" s="16" t="s">
        <v>150</v>
      </c>
      <c r="E10" s="31">
        <v>206249</v>
      </c>
      <c r="F10" s="30"/>
      <c r="G10" s="31">
        <v>2600</v>
      </c>
      <c r="H10" s="30"/>
      <c r="I10" s="31">
        <v>0</v>
      </c>
      <c r="J10" s="30"/>
      <c r="K10" s="31">
        <v>0</v>
      </c>
      <c r="L10" s="30"/>
      <c r="M10" s="31">
        <v>0</v>
      </c>
      <c r="N10" s="31"/>
      <c r="O10" s="31">
        <v>536247400</v>
      </c>
      <c r="P10" s="30"/>
      <c r="Q10" s="31">
        <v>0</v>
      </c>
      <c r="R10" s="30"/>
      <c r="S10" s="31">
        <f t="shared" ref="S10:S29" si="0">O10+Q10</f>
        <v>536247400</v>
      </c>
    </row>
    <row r="11" spans="1:19" ht="18">
      <c r="A11" s="24" t="s">
        <v>151</v>
      </c>
      <c r="C11" s="16" t="s">
        <v>152</v>
      </c>
      <c r="E11" s="31">
        <v>140000</v>
      </c>
      <c r="F11" s="30"/>
      <c r="G11" s="31">
        <v>300</v>
      </c>
      <c r="H11" s="30"/>
      <c r="I11" s="31">
        <v>0</v>
      </c>
      <c r="J11" s="30"/>
      <c r="K11" s="31">
        <v>0</v>
      </c>
      <c r="L11" s="30"/>
      <c r="M11" s="31">
        <v>0</v>
      </c>
      <c r="N11" s="31"/>
      <c r="O11" s="31">
        <v>42000000</v>
      </c>
      <c r="P11" s="30"/>
      <c r="Q11" s="31">
        <v>0</v>
      </c>
      <c r="R11" s="30"/>
      <c r="S11" s="31">
        <f t="shared" si="0"/>
        <v>42000000</v>
      </c>
    </row>
    <row r="12" spans="1:19" ht="18">
      <c r="A12" s="24" t="s">
        <v>23</v>
      </c>
      <c r="C12" s="16" t="s">
        <v>5</v>
      </c>
      <c r="E12" s="31">
        <v>243891</v>
      </c>
      <c r="F12" s="30"/>
      <c r="G12" s="31">
        <v>300</v>
      </c>
      <c r="H12" s="30"/>
      <c r="I12" s="31">
        <v>73167300</v>
      </c>
      <c r="J12" s="30"/>
      <c r="K12" s="31">
        <v>0</v>
      </c>
      <c r="L12" s="30"/>
      <c r="M12" s="31">
        <v>73167300</v>
      </c>
      <c r="N12" s="30"/>
      <c r="O12" s="31">
        <v>73167300</v>
      </c>
      <c r="P12" s="30"/>
      <c r="Q12" s="31">
        <v>0</v>
      </c>
      <c r="R12" s="30"/>
      <c r="S12" s="31">
        <f t="shared" si="0"/>
        <v>73167300</v>
      </c>
    </row>
    <row r="13" spans="1:19" ht="18">
      <c r="A13" s="24" t="s">
        <v>24</v>
      </c>
      <c r="C13" s="16" t="s">
        <v>153</v>
      </c>
      <c r="E13" s="31">
        <v>25453</v>
      </c>
      <c r="F13" s="30"/>
      <c r="G13" s="31">
        <v>40</v>
      </c>
      <c r="H13" s="30"/>
      <c r="I13" s="31">
        <v>1018120</v>
      </c>
      <c r="J13" s="30"/>
      <c r="K13" s="31">
        <v>-139600</v>
      </c>
      <c r="L13" s="30"/>
      <c r="M13" s="31">
        <v>878520</v>
      </c>
      <c r="N13" s="30"/>
      <c r="O13" s="31">
        <v>1018120</v>
      </c>
      <c r="P13" s="30"/>
      <c r="Q13" s="31">
        <v>-139600</v>
      </c>
      <c r="R13" s="30"/>
      <c r="S13" s="31">
        <f t="shared" si="0"/>
        <v>878520</v>
      </c>
    </row>
    <row r="14" spans="1:19" ht="18">
      <c r="A14" s="24" t="s">
        <v>26</v>
      </c>
      <c r="C14" s="16" t="s">
        <v>154</v>
      </c>
      <c r="E14" s="31">
        <v>700000</v>
      </c>
      <c r="F14" s="30"/>
      <c r="G14" s="31">
        <v>650</v>
      </c>
      <c r="H14" s="30"/>
      <c r="I14" s="31">
        <v>0</v>
      </c>
      <c r="J14" s="30"/>
      <c r="K14" s="31">
        <v>0</v>
      </c>
      <c r="L14" s="30"/>
      <c r="M14" s="31">
        <v>0</v>
      </c>
      <c r="N14" s="31"/>
      <c r="O14" s="31">
        <v>455000000</v>
      </c>
      <c r="P14" s="30"/>
      <c r="Q14" s="31">
        <v>-51905340</v>
      </c>
      <c r="R14" s="30"/>
      <c r="S14" s="31">
        <f t="shared" si="0"/>
        <v>403094660</v>
      </c>
    </row>
    <row r="15" spans="1:19" ht="36">
      <c r="A15" s="24" t="s">
        <v>155</v>
      </c>
      <c r="C15" s="16" t="s">
        <v>156</v>
      </c>
      <c r="E15" s="31">
        <v>325402</v>
      </c>
      <c r="F15" s="30"/>
      <c r="G15" s="31">
        <v>430</v>
      </c>
      <c r="H15" s="30"/>
      <c r="I15" s="31">
        <v>0</v>
      </c>
      <c r="J15" s="30"/>
      <c r="K15" s="31">
        <v>0</v>
      </c>
      <c r="L15" s="30"/>
      <c r="M15" s="31">
        <v>0</v>
      </c>
      <c r="N15" s="31"/>
      <c r="O15" s="31">
        <v>139922860</v>
      </c>
      <c r="P15" s="30"/>
      <c r="Q15" s="31">
        <v>-3001026</v>
      </c>
      <c r="R15" s="30"/>
      <c r="S15" s="31">
        <f t="shared" si="0"/>
        <v>136921834</v>
      </c>
    </row>
    <row r="16" spans="1:19" ht="18">
      <c r="A16" s="24" t="s">
        <v>157</v>
      </c>
      <c r="C16" s="16" t="s">
        <v>158</v>
      </c>
      <c r="E16" s="31">
        <v>100000</v>
      </c>
      <c r="F16" s="30"/>
      <c r="G16" s="31">
        <v>3450</v>
      </c>
      <c r="H16" s="30"/>
      <c r="I16" s="31">
        <v>0</v>
      </c>
      <c r="J16" s="30"/>
      <c r="K16" s="31">
        <v>0</v>
      </c>
      <c r="L16" s="30"/>
      <c r="M16" s="31">
        <v>0</v>
      </c>
      <c r="N16" s="31"/>
      <c r="O16" s="31">
        <v>345000000</v>
      </c>
      <c r="P16" s="30"/>
      <c r="Q16" s="31">
        <v>0</v>
      </c>
      <c r="R16" s="30"/>
      <c r="S16" s="31">
        <f t="shared" si="0"/>
        <v>345000000</v>
      </c>
    </row>
    <row r="17" spans="1:19" ht="18">
      <c r="A17" s="24" t="s">
        <v>30</v>
      </c>
      <c r="C17" s="16" t="s">
        <v>159</v>
      </c>
      <c r="E17" s="31">
        <v>2125000</v>
      </c>
      <c r="F17" s="30"/>
      <c r="G17" s="31">
        <v>1930</v>
      </c>
      <c r="H17" s="30"/>
      <c r="I17" s="31">
        <v>0</v>
      </c>
      <c r="J17" s="30"/>
      <c r="K17" s="31">
        <v>0</v>
      </c>
      <c r="L17" s="30"/>
      <c r="M17" s="31">
        <v>0</v>
      </c>
      <c r="N17" s="31"/>
      <c r="O17" s="31">
        <v>4101250000</v>
      </c>
      <c r="P17" s="30"/>
      <c r="Q17" s="31">
        <v>0</v>
      </c>
      <c r="R17" s="30"/>
      <c r="S17" s="31">
        <f t="shared" si="0"/>
        <v>4101250000</v>
      </c>
    </row>
    <row r="18" spans="1:19" ht="18">
      <c r="A18" s="24" t="s">
        <v>32</v>
      </c>
      <c r="C18" s="16" t="s">
        <v>160</v>
      </c>
      <c r="E18" s="31">
        <v>420000</v>
      </c>
      <c r="F18" s="30"/>
      <c r="G18" s="31">
        <v>2265</v>
      </c>
      <c r="H18" s="30"/>
      <c r="I18" s="31">
        <v>0</v>
      </c>
      <c r="J18" s="30"/>
      <c r="K18" s="31">
        <v>0</v>
      </c>
      <c r="L18" s="30"/>
      <c r="M18" s="31">
        <v>0</v>
      </c>
      <c r="N18" s="31"/>
      <c r="O18" s="31">
        <v>951300000</v>
      </c>
      <c r="P18" s="30"/>
      <c r="Q18" s="31">
        <v>-113605187</v>
      </c>
      <c r="R18" s="30"/>
      <c r="S18" s="31">
        <f t="shared" si="0"/>
        <v>837694813</v>
      </c>
    </row>
    <row r="19" spans="1:19" ht="18">
      <c r="A19" s="24" t="s">
        <v>161</v>
      </c>
      <c r="C19" s="16" t="s">
        <v>162</v>
      </c>
      <c r="E19" s="31">
        <v>4133</v>
      </c>
      <c r="F19" s="30"/>
      <c r="G19" s="31">
        <v>3000</v>
      </c>
      <c r="H19" s="30"/>
      <c r="I19" s="31">
        <v>0</v>
      </c>
      <c r="J19" s="30"/>
      <c r="K19" s="31">
        <v>0</v>
      </c>
      <c r="L19" s="30"/>
      <c r="M19" s="31">
        <v>0</v>
      </c>
      <c r="N19" s="31"/>
      <c r="O19" s="31">
        <v>12399000</v>
      </c>
      <c r="P19" s="30"/>
      <c r="Q19" s="31">
        <v>0</v>
      </c>
      <c r="R19" s="30"/>
      <c r="S19" s="31">
        <f t="shared" si="0"/>
        <v>12399000</v>
      </c>
    </row>
    <row r="20" spans="1:19" ht="18">
      <c r="A20" s="24" t="s">
        <v>35</v>
      </c>
      <c r="C20" s="16" t="s">
        <v>163</v>
      </c>
      <c r="E20" s="31">
        <v>1000000</v>
      </c>
      <c r="F20" s="30"/>
      <c r="G20" s="31">
        <v>2000</v>
      </c>
      <c r="H20" s="30"/>
      <c r="I20" s="31">
        <v>0</v>
      </c>
      <c r="J20" s="30"/>
      <c r="K20" s="31">
        <v>0</v>
      </c>
      <c r="L20" s="30"/>
      <c r="M20" s="31">
        <v>0</v>
      </c>
      <c r="N20" s="31"/>
      <c r="O20" s="31">
        <v>2000000000</v>
      </c>
      <c r="P20" s="30"/>
      <c r="Q20" s="31">
        <v>0</v>
      </c>
      <c r="R20" s="30"/>
      <c r="S20" s="31">
        <f t="shared" si="0"/>
        <v>2000000000</v>
      </c>
    </row>
    <row r="21" spans="1:19" ht="18">
      <c r="A21" s="24" t="s">
        <v>164</v>
      </c>
      <c r="C21" s="16" t="s">
        <v>165</v>
      </c>
      <c r="E21" s="31">
        <v>812425</v>
      </c>
      <c r="F21" s="30"/>
      <c r="G21" s="31">
        <v>800</v>
      </c>
      <c r="H21" s="30"/>
      <c r="I21" s="31">
        <v>0</v>
      </c>
      <c r="J21" s="30"/>
      <c r="K21" s="31">
        <v>0</v>
      </c>
      <c r="L21" s="30"/>
      <c r="M21" s="31">
        <v>0</v>
      </c>
      <c r="N21" s="31"/>
      <c r="O21" s="31">
        <v>649940000</v>
      </c>
      <c r="P21" s="30"/>
      <c r="Q21" s="31">
        <v>0</v>
      </c>
      <c r="R21" s="30"/>
      <c r="S21" s="31">
        <f t="shared" si="0"/>
        <v>649940000</v>
      </c>
    </row>
    <row r="22" spans="1:19" ht="18">
      <c r="A22" s="24" t="s">
        <v>36</v>
      </c>
      <c r="C22" s="16" t="s">
        <v>166</v>
      </c>
      <c r="E22" s="31">
        <v>6489569</v>
      </c>
      <c r="F22" s="30"/>
      <c r="G22" s="31">
        <v>400</v>
      </c>
      <c r="H22" s="30"/>
      <c r="I22" s="31">
        <v>0</v>
      </c>
      <c r="J22" s="30"/>
      <c r="K22" s="31">
        <v>0</v>
      </c>
      <c r="L22" s="30"/>
      <c r="M22" s="31">
        <v>0</v>
      </c>
      <c r="N22" s="31"/>
      <c r="O22" s="31">
        <v>2595835321</v>
      </c>
      <c r="P22" s="30"/>
      <c r="Q22" s="31">
        <v>0</v>
      </c>
      <c r="R22" s="30"/>
      <c r="S22" s="31">
        <f t="shared" si="0"/>
        <v>2595835321</v>
      </c>
    </row>
    <row r="23" spans="1:19" ht="18">
      <c r="A23" s="24" t="s">
        <v>37</v>
      </c>
      <c r="C23" s="16" t="s">
        <v>167</v>
      </c>
      <c r="E23" s="31">
        <v>1430000</v>
      </c>
      <c r="F23" s="30"/>
      <c r="G23" s="31">
        <v>700</v>
      </c>
      <c r="H23" s="30"/>
      <c r="I23" s="31">
        <v>0</v>
      </c>
      <c r="J23" s="30"/>
      <c r="K23" s="31">
        <v>0</v>
      </c>
      <c r="L23" s="30"/>
      <c r="M23" s="31">
        <v>0</v>
      </c>
      <c r="N23" s="31"/>
      <c r="O23" s="31">
        <v>1001000000</v>
      </c>
      <c r="P23" s="30"/>
      <c r="Q23" s="31">
        <v>-66562660</v>
      </c>
      <c r="R23" s="30"/>
      <c r="S23" s="31">
        <f t="shared" si="0"/>
        <v>934437340</v>
      </c>
    </row>
    <row r="24" spans="1:19" ht="36">
      <c r="A24" s="24" t="s">
        <v>168</v>
      </c>
      <c r="C24" s="16" t="s">
        <v>169</v>
      </c>
      <c r="E24" s="31">
        <v>497171</v>
      </c>
      <c r="F24" s="30"/>
      <c r="G24" s="31">
        <v>1200</v>
      </c>
      <c r="H24" s="30"/>
      <c r="I24" s="31">
        <v>0</v>
      </c>
      <c r="J24" s="30"/>
      <c r="K24" s="31">
        <v>0</v>
      </c>
      <c r="L24" s="30"/>
      <c r="M24" s="31">
        <v>0</v>
      </c>
      <c r="N24" s="31"/>
      <c r="O24" s="31">
        <v>596605200</v>
      </c>
      <c r="P24" s="30"/>
      <c r="Q24" s="31">
        <v>-16103787</v>
      </c>
      <c r="R24" s="30"/>
      <c r="S24" s="31">
        <f t="shared" si="0"/>
        <v>580501413</v>
      </c>
    </row>
    <row r="25" spans="1:19" ht="18">
      <c r="A25" s="24" t="s">
        <v>38</v>
      </c>
      <c r="C25" s="16" t="s">
        <v>170</v>
      </c>
      <c r="E25" s="31">
        <v>2000000</v>
      </c>
      <c r="F25" s="30"/>
      <c r="G25" s="31">
        <v>280</v>
      </c>
      <c r="H25" s="30"/>
      <c r="I25" s="31">
        <v>0</v>
      </c>
      <c r="J25" s="30"/>
      <c r="K25" s="31">
        <v>0</v>
      </c>
      <c r="L25" s="30"/>
      <c r="M25" s="31">
        <v>0</v>
      </c>
      <c r="N25" s="31"/>
      <c r="O25" s="31">
        <v>560000000</v>
      </c>
      <c r="P25" s="30"/>
      <c r="Q25" s="31">
        <v>0</v>
      </c>
      <c r="R25" s="30"/>
      <c r="S25" s="31">
        <f t="shared" si="0"/>
        <v>560000000</v>
      </c>
    </row>
    <row r="26" spans="1:19" ht="18">
      <c r="A26" s="24" t="s">
        <v>171</v>
      </c>
      <c r="C26" s="16" t="s">
        <v>172</v>
      </c>
      <c r="E26" s="31">
        <v>722222</v>
      </c>
      <c r="F26" s="30"/>
      <c r="G26" s="31">
        <v>150</v>
      </c>
      <c r="H26" s="30"/>
      <c r="I26" s="31">
        <v>0</v>
      </c>
      <c r="J26" s="30"/>
      <c r="K26" s="31">
        <v>0</v>
      </c>
      <c r="L26" s="30"/>
      <c r="M26" s="31">
        <v>0</v>
      </c>
      <c r="N26" s="31"/>
      <c r="O26" s="31">
        <v>108333300</v>
      </c>
      <c r="P26" s="30"/>
      <c r="Q26" s="31">
        <v>0</v>
      </c>
      <c r="R26" s="30"/>
      <c r="S26" s="31">
        <f t="shared" si="0"/>
        <v>108333300</v>
      </c>
    </row>
    <row r="27" spans="1:19" ht="18">
      <c r="A27" s="24" t="s">
        <v>39</v>
      </c>
      <c r="C27" s="16" t="s">
        <v>152</v>
      </c>
      <c r="E27" s="31">
        <v>49019</v>
      </c>
      <c r="F27" s="30"/>
      <c r="G27" s="31">
        <v>1200</v>
      </c>
      <c r="H27" s="30"/>
      <c r="I27" s="31">
        <v>0</v>
      </c>
      <c r="J27" s="30"/>
      <c r="K27" s="31">
        <v>0</v>
      </c>
      <c r="L27" s="30"/>
      <c r="M27" s="31">
        <v>0</v>
      </c>
      <c r="N27" s="31"/>
      <c r="O27" s="31">
        <v>58828515</v>
      </c>
      <c r="P27" s="30"/>
      <c r="Q27" s="31">
        <v>0</v>
      </c>
      <c r="R27" s="30"/>
      <c r="S27" s="31">
        <f t="shared" si="0"/>
        <v>58828515</v>
      </c>
    </row>
    <row r="28" spans="1:19" ht="18">
      <c r="A28" s="24" t="s">
        <v>173</v>
      </c>
      <c r="C28" s="16" t="s">
        <v>152</v>
      </c>
      <c r="E28" s="31">
        <v>320000</v>
      </c>
      <c r="F28" s="30"/>
      <c r="G28" s="31">
        <v>2000</v>
      </c>
      <c r="H28" s="30"/>
      <c r="I28" s="31">
        <v>0</v>
      </c>
      <c r="J28" s="30"/>
      <c r="K28" s="31">
        <v>0</v>
      </c>
      <c r="L28" s="30"/>
      <c r="M28" s="31">
        <v>0</v>
      </c>
      <c r="N28" s="31"/>
      <c r="O28" s="31">
        <v>640000000</v>
      </c>
      <c r="P28" s="30"/>
      <c r="Q28" s="31">
        <v>0</v>
      </c>
      <c r="R28" s="30"/>
      <c r="S28" s="31">
        <f t="shared" si="0"/>
        <v>640000000</v>
      </c>
    </row>
    <row r="29" spans="1:19" ht="18">
      <c r="A29" s="24" t="s">
        <v>41</v>
      </c>
      <c r="C29" s="16" t="s">
        <v>174</v>
      </c>
      <c r="E29" s="31">
        <v>325000</v>
      </c>
      <c r="F29" s="30"/>
      <c r="G29" s="31">
        <v>9400</v>
      </c>
      <c r="H29" s="30"/>
      <c r="I29" s="31">
        <v>0</v>
      </c>
      <c r="J29" s="30"/>
      <c r="K29" s="31">
        <v>0</v>
      </c>
      <c r="L29" s="30"/>
      <c r="M29" s="31">
        <v>0</v>
      </c>
      <c r="N29" s="31"/>
      <c r="O29" s="31">
        <v>3055000000</v>
      </c>
      <c r="P29" s="30"/>
      <c r="Q29" s="31">
        <v>0</v>
      </c>
      <c r="R29" s="30"/>
      <c r="S29" s="31">
        <f t="shared" si="0"/>
        <v>3055000000</v>
      </c>
    </row>
    <row r="30" spans="1:19" ht="18">
      <c r="A30" s="19" t="s">
        <v>42</v>
      </c>
      <c r="E30" s="30"/>
      <c r="F30" s="30"/>
      <c r="G30" s="30"/>
      <c r="H30" s="30"/>
      <c r="I30" s="32">
        <f>SUM(I9:$I$29)</f>
        <v>2624185420</v>
      </c>
      <c r="J30" s="30"/>
      <c r="K30" s="32">
        <f>SUM(K9:$K$29)</f>
        <v>-343263489</v>
      </c>
      <c r="L30" s="30"/>
      <c r="M30" s="32">
        <f>SUM(M9:$M$29)</f>
        <v>2280921931</v>
      </c>
      <c r="N30" s="30"/>
      <c r="O30" s="32">
        <f>SUM(O9:$O$29)</f>
        <v>20472847016</v>
      </c>
      <c r="P30" s="30"/>
      <c r="Q30" s="32">
        <f>SUM(Q9:$Q$29)</f>
        <v>-594441489</v>
      </c>
      <c r="R30" s="30"/>
      <c r="S30" s="32">
        <f>SUM(S9:$S$29)</f>
        <v>19878405527</v>
      </c>
    </row>
    <row r="31" spans="1:19" ht="18">
      <c r="I31" s="21"/>
      <c r="K31" s="21"/>
      <c r="M31" s="21"/>
      <c r="O31" s="21"/>
      <c r="Q31" s="21"/>
      <c r="S31" s="2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2022-06-25T06:44:07Z</cp:lastPrinted>
  <dcterms:created xsi:type="dcterms:W3CDTF">2022-06-25T04:25:55Z</dcterms:created>
  <dcterms:modified xsi:type="dcterms:W3CDTF">2022-06-25T07:17:23Z</dcterms:modified>
</cp:coreProperties>
</file>