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کیمیای کاردان\گزارش افشا پرتفو\"/>
    </mc:Choice>
  </mc:AlternateContent>
  <xr:revisionPtr revIDLastSave="0" documentId="13_ncr:1_{571C04E9-24E6-4EF6-9941-A28F491BBC18}" xr6:coauthVersionLast="45" xr6:coauthVersionMax="45" xr10:uidLastSave="{00000000-0000-0000-0000-000000000000}"/>
  <bookViews>
    <workbookView xWindow="1560" yWindow="330" windowWidth="27330" windowHeight="14400" activeTab="14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3" i="12" l="1"/>
  <c r="K43" i="12"/>
  <c r="Q43" i="12"/>
  <c r="C43" i="12"/>
  <c r="E11" i="16"/>
  <c r="C11" i="16"/>
  <c r="O42" i="12"/>
  <c r="O43" i="12" s="1"/>
  <c r="M42" i="12"/>
  <c r="M43" i="12" s="1"/>
  <c r="G42" i="12"/>
  <c r="G43" i="12" s="1"/>
  <c r="E42" i="12"/>
  <c r="E43" i="12" s="1"/>
  <c r="E40" i="2"/>
  <c r="E41" i="2" s="1"/>
  <c r="G40" i="2"/>
  <c r="G41" i="2" s="1"/>
  <c r="U40" i="2"/>
  <c r="U41" i="2" s="1"/>
  <c r="S40" i="2"/>
  <c r="S41" i="2"/>
  <c r="M41" i="2"/>
  <c r="I19" i="15"/>
  <c r="K11" i="15" s="1"/>
  <c r="E19" i="15"/>
  <c r="G12" i="15" s="1"/>
  <c r="K18" i="15"/>
  <c r="K17" i="15"/>
  <c r="K16" i="15"/>
  <c r="K15" i="15"/>
  <c r="K13" i="15"/>
  <c r="K12" i="15"/>
  <c r="K10" i="15"/>
  <c r="K9" i="15"/>
  <c r="Q27" i="14"/>
  <c r="O27" i="14"/>
  <c r="M27" i="14"/>
  <c r="K27" i="14"/>
  <c r="I27" i="14"/>
  <c r="G27" i="14"/>
  <c r="E27" i="14"/>
  <c r="C27" i="14"/>
  <c r="U52" i="13"/>
  <c r="S52" i="13"/>
  <c r="Q52" i="13"/>
  <c r="O52" i="13"/>
  <c r="M52" i="13"/>
  <c r="K52" i="13"/>
  <c r="I52" i="13"/>
  <c r="G52" i="13"/>
  <c r="E52" i="13"/>
  <c r="C52" i="13"/>
  <c r="Q55" i="11"/>
  <c r="O55" i="11"/>
  <c r="M55" i="11"/>
  <c r="K55" i="11"/>
  <c r="I55" i="11"/>
  <c r="G55" i="11"/>
  <c r="E55" i="11"/>
  <c r="C55" i="11"/>
  <c r="S21" i="10"/>
  <c r="Q21" i="10"/>
  <c r="O21" i="10"/>
  <c r="M21" i="10"/>
  <c r="K21" i="10"/>
  <c r="I21" i="10"/>
  <c r="S25" i="9"/>
  <c r="Q25" i="9"/>
  <c r="O25" i="9"/>
  <c r="M25" i="9"/>
  <c r="K25" i="9"/>
  <c r="I25" i="9"/>
  <c r="E12" i="8"/>
  <c r="I11" i="8"/>
  <c r="G11" i="8"/>
  <c r="I10" i="8"/>
  <c r="G10" i="8"/>
  <c r="I9" i="8"/>
  <c r="G9" i="8"/>
  <c r="I8" i="8"/>
  <c r="G8" i="8"/>
  <c r="G12" i="8" s="1"/>
  <c r="AC10" i="7"/>
  <c r="AA10" i="7"/>
  <c r="Y10" i="7"/>
  <c r="W10" i="7"/>
  <c r="U10" i="7"/>
  <c r="T10" i="7"/>
  <c r="R10" i="7"/>
  <c r="Q10" i="7"/>
  <c r="O10" i="7"/>
  <c r="M10" i="7"/>
  <c r="K10" i="7"/>
  <c r="S19" i="6"/>
  <c r="Q19" i="6"/>
  <c r="O19" i="6"/>
  <c r="M19" i="6"/>
  <c r="K19" i="6"/>
  <c r="K10" i="5"/>
  <c r="AI15" i="4"/>
  <c r="AG15" i="4"/>
  <c r="AE15" i="4"/>
  <c r="AC15" i="4"/>
  <c r="AA15" i="4"/>
  <c r="Y15" i="4"/>
  <c r="X15" i="4"/>
  <c r="V15" i="4"/>
  <c r="U15" i="4"/>
  <c r="S15" i="4"/>
  <c r="Q15" i="4"/>
  <c r="O15" i="4"/>
  <c r="Q9" i="3"/>
  <c r="M9" i="3"/>
  <c r="K9" i="3"/>
  <c r="I9" i="3"/>
  <c r="E9" i="3"/>
  <c r="C9" i="3"/>
  <c r="W41" i="2"/>
  <c r="Q41" i="2"/>
  <c r="O41" i="2"/>
  <c r="L41" i="2"/>
  <c r="J41" i="2"/>
  <c r="I41" i="2"/>
  <c r="C41" i="2"/>
  <c r="I12" i="8" l="1"/>
  <c r="G16" i="15"/>
  <c r="G13" i="15"/>
  <c r="G14" i="15"/>
  <c r="K14" i="15"/>
  <c r="K19" i="15" s="1"/>
  <c r="G15" i="15"/>
  <c r="G11" i="15"/>
  <c r="G9" i="15"/>
  <c r="G10" i="15"/>
  <c r="G19" i="15" l="1"/>
</calcChain>
</file>

<file path=xl/sharedStrings.xml><?xml version="1.0" encoding="utf-8"?>
<sst xmlns="http://schemas.openxmlformats.org/spreadsheetml/2006/main" count="629" uniqueCount="261">
  <si>
    <t>‫صندوق سرمایه گذاری مشترک کیمیای کاردان</t>
  </si>
  <si>
    <t>‫صورت وضعیت پورتفوی</t>
  </si>
  <si>
    <t>‫برای ماه منتهی به 1401/01/31</t>
  </si>
  <si>
    <t>‫1- سرمایه گذاری ها</t>
  </si>
  <si>
    <t>‫1-1- سرمایه گذاری در سهام و حق تقدم سهام</t>
  </si>
  <si>
    <t>‫1400/12/29</t>
  </si>
  <si>
    <t>‫تغییرات طی دوره</t>
  </si>
  <si>
    <t>‫1401/01/31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</si>
  <si>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</si>
  <si>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</si>
  <si>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</si>
  <si>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</si>
  <si>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</si>
  <si>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</si>
  <si>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</si>
  <si>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</si>
  <si>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</si>
  <si>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‫احیاء سپاهان</t>
  </si>
  <si>
    <t>‫اقتصاد نوين</t>
  </si>
  <si>
    <t>‫برق مپنا</t>
  </si>
  <si>
    <t>‫بيمه اتكايي آواي پارس70%تاديه</t>
  </si>
  <si>
    <t>‫بيمه اتكايي تهران رواك50%تاديه</t>
  </si>
  <si>
    <t>‫بيمه ما</t>
  </si>
  <si>
    <t>‫تامين سرمايه خليج فارس-پذيره</t>
  </si>
  <si>
    <t>‫تامين سرمايه نوين</t>
  </si>
  <si>
    <t>‫توسعه سامانه ي نرم افزاري نگين</t>
  </si>
  <si>
    <t>‫توليد و توسعه سرب روي ايرانيان</t>
  </si>
  <si>
    <t>‫حمل و نقل ريلي پارسيان</t>
  </si>
  <si>
    <t>‫ريل پرداز نو آفرين</t>
  </si>
  <si>
    <t>‫زامياد</t>
  </si>
  <si>
    <t>‫سرمايه گذاري غدير</t>
  </si>
  <si>
    <t>‫سرمايه گذاري ملي ايران</t>
  </si>
  <si>
    <t>‫سرمايه گذاري پارس آريان</t>
  </si>
  <si>
    <t>‫سيمان خزر</t>
  </si>
  <si>
    <t>‫سيمان مازندران</t>
  </si>
  <si>
    <t>‫صنايع شيميايي كيمياگران امروز</t>
  </si>
  <si>
    <t>‫صندوق بازنشستگي</t>
  </si>
  <si>
    <t>‫فولاد مباركه</t>
  </si>
  <si>
    <t>‫كوير تاير</t>
  </si>
  <si>
    <t>‫مديريت صنعت شوينده ت.ص.بهشهر</t>
  </si>
  <si>
    <t>‫ملي مس</t>
  </si>
  <si>
    <t>‫مپنا</t>
  </si>
  <si>
    <t>‫نفت اصفهان</t>
  </si>
  <si>
    <t>‫نفت تبريز</t>
  </si>
  <si>
    <t>‫پتروشيمي غدير</t>
  </si>
  <si>
    <t>‫پديده شيمي قرن</t>
  </si>
  <si>
    <t>‫پليمر آريا ساسول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</si>
  <si>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</si>
  <si>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</si>
  <si>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</si>
  <si>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</si>
  <si>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</si>
  <si>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</si>
  <si>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</si>
  <si>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</si>
  <si>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</si>
  <si>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</si>
  <si>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</si>
  <si>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</si>
  <si>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</si>
  <si>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</si>
  <si>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</si>
  <si>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</si>
  <si>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‫اجاره دومينو14040208</t>
  </si>
  <si>
    <t>‫بلی</t>
  </si>
  <si>
    <t>‫فرابورس</t>
  </si>
  <si>
    <t>‫1399/02/08</t>
  </si>
  <si>
    <t>‫1404/02/08</t>
  </si>
  <si>
    <t>‫18</t>
  </si>
  <si>
    <t>‫اسنادخزانه-م11بودجه99-020906</t>
  </si>
  <si>
    <t>‫خیر</t>
  </si>
  <si>
    <t>‫1399/09/06</t>
  </si>
  <si>
    <t>‫1402/09/06</t>
  </si>
  <si>
    <t>‫0</t>
  </si>
  <si>
    <t>‫اسنادخزانه-م16بودجه98-010503</t>
  </si>
  <si>
    <t>‫1398/05/03</t>
  </si>
  <si>
    <t>‫1401/05/03</t>
  </si>
  <si>
    <t>‫اسنادخزانه-م17بودجه99-010226</t>
  </si>
  <si>
    <t>‫1400/01/14</t>
  </si>
  <si>
    <t>‫1401/02/26</t>
  </si>
  <si>
    <t>‫اسنادخزانه-م18بودجه98-010614</t>
  </si>
  <si>
    <t>‫1398/08/14</t>
  </si>
  <si>
    <t>‫1401/06/14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</si>
  <si>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</si>
  <si>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</si>
  <si>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</si>
  <si>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</si>
  <si>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</si>
  <si>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</si>
  <si>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</si>
  <si>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</si>
  <si>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</si>
  <si>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</si>
  <si>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</si>
  <si>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</si>
  <si>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</si>
  <si>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</si>
  <si>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</si>
  <si>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</si>
  <si>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</si>
  <si>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</si>
  <si>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اقتصاد نوين</t>
  </si>
  <si>
    <t>‫205-850-6667725-1</t>
  </si>
  <si>
    <t>‫کوتاه مدت</t>
  </si>
  <si>
    <t>‫1399/12/28</t>
  </si>
  <si>
    <t>‫10</t>
  </si>
  <si>
    <t>‫205-283-6667725-1</t>
  </si>
  <si>
    <t>‫بلند مدت</t>
  </si>
  <si>
    <t>‫20</t>
  </si>
  <si>
    <t>‫205-283-6667725-2</t>
  </si>
  <si>
    <t>‫1400/10/20</t>
  </si>
  <si>
    <t>‫21</t>
  </si>
  <si>
    <t>‫سپرده بانکی نزد بانک تجارت</t>
  </si>
  <si>
    <t>‫279928865</t>
  </si>
  <si>
    <t>‫1400/11/03</t>
  </si>
  <si>
    <t>‫98031693</t>
  </si>
  <si>
    <t>‫1399/10/13</t>
  </si>
  <si>
    <t>‫سپرده بانکی نزد بانک سامان</t>
  </si>
  <si>
    <t>‫849-40-1627461-1</t>
  </si>
  <si>
    <t>‫جاري</t>
  </si>
  <si>
    <t>‫1393/03/13</t>
  </si>
  <si>
    <t>‫829-810-1627461-1</t>
  </si>
  <si>
    <t>‫1400/06/23</t>
  </si>
  <si>
    <t>‫8</t>
  </si>
  <si>
    <t>‫849-810-1627461-1</t>
  </si>
  <si>
    <t>‫1393/03/05</t>
  </si>
  <si>
    <t>‫سپرده بانکی نزد بانک پاسارگاد</t>
  </si>
  <si>
    <t>‫279-8100-15168673-1</t>
  </si>
  <si>
    <t>‫1400/11/24</t>
  </si>
  <si>
    <t>‫279-9012-15168673-1</t>
  </si>
  <si>
    <t>‫22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</si>
  <si>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</si>
  <si>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</si>
  <si>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</si>
  <si>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</si>
  <si>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</si>
  <si>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</si>
  <si>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</si>
  <si>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</si>
  <si>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</si>
  <si>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</si>
  <si>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</si>
  <si>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</si>
  <si>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</si>
  <si>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</si>
  <si>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</si>
  <si>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</si>
  <si>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</si>
  <si>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</si>
  <si>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</si>
  <si>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</si>
  <si>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</si>
  <si>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</si>
  <si>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</si>
  <si>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</si>
  <si>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</si>
  <si>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</si>
  <si>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‫1400/07/27</t>
  </si>
  <si>
    <t>‫1400/04/28</t>
  </si>
  <si>
    <t>‫1400/11/09</t>
  </si>
  <si>
    <t>‫1400/09/06</t>
  </si>
  <si>
    <t>‫1400/12/23</t>
  </si>
  <si>
    <t>‫سپيد ماكيان</t>
  </si>
  <si>
    <t>‫1400/04/27</t>
  </si>
  <si>
    <t>‫1400/04/31</t>
  </si>
  <si>
    <t>‫فولاد خوزستان</t>
  </si>
  <si>
    <t>‫1400/04/09</t>
  </si>
  <si>
    <t>‫1400/05/11</t>
  </si>
  <si>
    <t>‫1400/12/11</t>
  </si>
  <si>
    <t>‫1400/12/26</t>
  </si>
  <si>
    <t>‫1400/04/29</t>
  </si>
  <si>
    <t>‫1400/07/14</t>
  </si>
  <si>
    <t>‫1401/01/30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</si>
  <si>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</si>
  <si>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</si>
  <si>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</si>
  <si>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</si>
  <si>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‫1401/02/08</t>
  </si>
  <si>
    <t>‫بلند مدت-1-15168673-9012-279-پاسارگاد</t>
  </si>
  <si>
    <t>‫1401/01/24</t>
  </si>
  <si>
    <t>‫1402/11/24</t>
  </si>
  <si>
    <t>‫بلند مدت-1-6667725-283-205-اقتصاد نوين</t>
  </si>
  <si>
    <t>‫1401/01/28</t>
  </si>
  <si>
    <t>‫1401/12/28</t>
  </si>
  <si>
    <t>‫بلند مدت-2-6667725-283-205-اقتصاد نوين</t>
  </si>
  <si>
    <t>‫1401/01/20</t>
  </si>
  <si>
    <t>‫1402/10/20</t>
  </si>
  <si>
    <t>‫كوتاه مدت-1-1627461-810-829-سامان</t>
  </si>
  <si>
    <t>‫1401/01/01</t>
  </si>
  <si>
    <t>‫-</t>
  </si>
  <si>
    <t>‫كوتاه مدت-1-1627461-810-849-سامان</t>
  </si>
  <si>
    <t>‫1401/01/23</t>
  </si>
  <si>
    <t>‫كوتاه مدت-1-6667725-850-205-اقتصاد نوين</t>
  </si>
  <si>
    <t>‫1401/01/27</t>
  </si>
  <si>
    <t>‫كوتاه مدت-279928865-تجارت</t>
  </si>
  <si>
    <t>‫كوتاه مدت-98031693-تجارت</t>
  </si>
  <si>
    <t>‫بلند مدت-6166243589-تجارت</t>
  </si>
  <si>
    <t>‫1401/11/28</t>
  </si>
  <si>
    <t>‫19</t>
  </si>
  <si>
    <t>‫كوتاه مدت-1-263914-810-849-سامان</t>
  </si>
  <si>
    <t>‫مشاركت دولتي10-شرايط خاص001226</t>
  </si>
  <si>
    <t>‫15</t>
  </si>
  <si>
    <t>‫سود(زیان) حاصل از فروش اوراق بهادار</t>
  </si>
  <si>
    <t>‫ارزش دفتری</t>
  </si>
  <si>
    <t>‫سود و زیان ناشی از فروش</t>
  </si>
  <si>
    <t>‫آريان كيميا تك</t>
  </si>
  <si>
    <t>‫اسنادخزانه-م11بودجه98-001013</t>
  </si>
  <si>
    <t>‫اسنادخزانه-م14بودجه98-010318</t>
  </si>
  <si>
    <t>‫اسنادخزانه-م15بودجه98-010406</t>
  </si>
  <si>
    <t>‫اسنادخزانه-م17بودجه98-010512</t>
  </si>
  <si>
    <t>‫اسنادخزانه-م20بودجه98-020806</t>
  </si>
  <si>
    <t>‫اسنادخزانه-م21بودجه97-000728</t>
  </si>
  <si>
    <t>‫اسنادخزانه-م23بودجه97-000824</t>
  </si>
  <si>
    <t>‫اسنادخزانه-م2بودجه99-011019</t>
  </si>
  <si>
    <t>‫اسنادخزانه-م6بودجه98-000519</t>
  </si>
  <si>
    <t>‫اسنادخزانه-م7بودجه98-000719</t>
  </si>
  <si>
    <t>‫اسنادخزانه-م8بودجه98-000817</t>
  </si>
  <si>
    <t>‫اسنادخزانه-م9بودجه98-000923</t>
  </si>
  <si>
    <t>‫بیمه اتکایی ایرانیان</t>
  </si>
  <si>
    <t>‫تجلي توسعه معادن و فلزات</t>
  </si>
  <si>
    <t>‫توليدات پتروشيمي قائد بصير</t>
  </si>
  <si>
    <t>‫س. و خدمات مديريت صند. ب كشوري</t>
  </si>
  <si>
    <t>‫سرمايه گذاري هامون صبا</t>
  </si>
  <si>
    <t>‫سينا دارو</t>
  </si>
  <si>
    <t>‫شرکت افرانت(سهامی عام)</t>
  </si>
  <si>
    <t>‫شمال شرق شاهرود</t>
  </si>
  <si>
    <t>‫محصولات كاغذي لطيف</t>
  </si>
  <si>
    <t>‫نفت و گاز پارسیان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</si>
  <si>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</si>
  <si>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</si>
  <si>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</si>
  <si>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</si>
  <si>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</si>
  <si>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</si>
  <si>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</si>
  <si>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</si>
  <si>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</si>
  <si>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‫احياء سپاهان</t>
  </si>
  <si>
    <t>‫پارس آريان</t>
  </si>
  <si>
    <t>‫بيمه اتكايي ايرانيان</t>
  </si>
  <si>
    <t>‫تامين سرمايه خليج فارس</t>
  </si>
  <si>
    <t>‫شركت افرانت(سهامي عام)</t>
  </si>
  <si>
    <t>‫نفت و گاز پارسيان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</si>
  <si>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</si>
  <si>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</si>
  <si>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</si>
  <si>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</si>
  <si>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</si>
  <si>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</si>
  <si>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</si>
  <si>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اقتصاد نوين</t>
  </si>
  <si>
    <t>‫سپرده بانکی بلند مدت - پاسارگاد</t>
  </si>
  <si>
    <t>‫سپرده بانکی کوتاه مدت - اقتصاد نوين</t>
  </si>
  <si>
    <t>‫سپرده بانکی کوتاه مدت - تجارت</t>
  </si>
  <si>
    <t>‫سپرده بانکی کوتاه مدت - سامان</t>
  </si>
  <si>
    <t>‫سپرده بانکی بلند مدت - تجارت</t>
  </si>
  <si>
    <t>‫6166243589</t>
  </si>
  <si>
    <t>‫849-810-263914-1</t>
  </si>
  <si>
    <t>‫4-2- سایر درآمدها:</t>
  </si>
  <si>
    <t>‫بانك تجارت</t>
  </si>
  <si>
    <t>تعديل سود دريافتني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</si>
</sst>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[Black]\(#,##0\);\-\ ;"/>
  </numFmts>
  <fonts count="6" x14ac:knownFonts="1">
    <font>
      <sz val="11"/>
      <color indexed="8"/>
      <name val="Calibri"/>
      <family val="2"/>
      <scheme val="minor"/>
    </font>
    <font>
      <b/>
      <u/>
      <sz val="18"/>
      <name val="B Mitra"/>
      <charset val="178"/>
    </font>
    <font>
      <sz val="11"/>
      <color indexed="8"/>
      <name val="B Mitra"/>
      <charset val="178"/>
    </font>
    <font>
      <b/>
      <u/>
      <sz val="16"/>
      <name val="B Mitra"/>
      <charset val="178"/>
    </font>
    <font>
      <b/>
      <sz val="12"/>
      <name val="B Mitra"/>
      <charset val="178"/>
    </font>
    <font>
      <sz val="12"/>
      <name val="B Mitra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0">
    <xf numFmtId="0" fontId="0" fillId="0" borderId="0" xfId="0"/>
    <xf numFmtId="37" fontId="1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37" fontId="4" fillId="0" borderId="1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/>
    <xf numFmtId="0" fontId="5" fillId="0" borderId="0" xfId="0" applyFont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37" fontId="5" fillId="0" borderId="1" xfId="0" applyNumberFormat="1" applyFont="1" applyBorder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right" vertical="center" wrapText="1"/>
    </xf>
    <xf numFmtId="3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wrapText="1"/>
    </xf>
    <xf numFmtId="37" fontId="5" fillId="0" borderId="0" xfId="0" applyNumberFormat="1" applyFont="1" applyAlignment="1">
      <alignment horizontal="center" vertical="center" wrapText="1"/>
    </xf>
    <xf numFmtId="37" fontId="4" fillId="0" borderId="0" xfId="0" applyNumberFormat="1" applyFont="1" applyAlignment="1">
      <alignment horizontal="right" vertical="center"/>
    </xf>
    <xf numFmtId="37" fontId="4" fillId="0" borderId="0" xfId="0" applyNumberFormat="1" applyFont="1" applyAlignment="1">
      <alignment horizontal="center" vertical="center"/>
    </xf>
    <xf numFmtId="37" fontId="5" fillId="0" borderId="5" xfId="0" applyNumberFormat="1" applyFont="1" applyBorder="1" applyAlignment="1">
      <alignment horizontal="center" vertical="center"/>
    </xf>
    <xf numFmtId="0" fontId="2" fillId="2" borderId="6" xfId="0" applyNumberFormat="1" applyFont="1" applyFill="1" applyBorder="1"/>
    <xf numFmtId="0" fontId="2" fillId="2" borderId="7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7" fontId="5" fillId="0" borderId="4" xfId="0" applyNumberFormat="1" applyFont="1" applyFill="1" applyBorder="1" applyAlignment="1">
      <alignment horizontal="center" vertical="center"/>
    </xf>
    <xf numFmtId="3" fontId="2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6</xdr:col>
      <xdr:colOff>381001</xdr:colOff>
      <xdr:row>18</xdr:row>
      <xdr:rowOff>76200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00200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workbookViewId="0">
      <selection sqref="A1:XFD1048576"/>
    </sheetView>
  </sheetViews>
  <sheetFormatPr defaultRowHeight="17.25" x14ac:dyDescent="0.4"/>
  <cols>
    <col min="1" max="16384" width="9.140625" style="3"/>
  </cols>
  <sheetData>
    <row r="22" spans="1:10" ht="39.950000000000003" customHeight="1" x14ac:dyDescent="0.4">
      <c r="A22" s="1" t="s">
        <v>0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ht="39.950000000000003" customHeight="1" x14ac:dyDescent="0.4">
      <c r="A23" s="1" t="s">
        <v>1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ht="39.950000000000003" customHeight="1" x14ac:dyDescent="0.4">
      <c r="A24" s="1" t="s">
        <v>2</v>
      </c>
      <c r="B24" s="2"/>
      <c r="C24" s="2"/>
      <c r="D24" s="2"/>
      <c r="E24" s="2"/>
      <c r="F24" s="2"/>
      <c r="G24" s="2"/>
      <c r="H24" s="2"/>
      <c r="I24" s="2"/>
      <c r="J24" s="2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23"/>
  <sheetViews>
    <sheetView rightToLeft="1" topLeftCell="A4" workbookViewId="0">
      <selection sqref="A1:XFD1048576"/>
    </sheetView>
  </sheetViews>
  <sheetFormatPr defaultRowHeight="17.25" x14ac:dyDescent="0.4"/>
  <cols>
    <col min="1" max="1" width="21.28515625" style="3" customWidth="1"/>
    <col min="2" max="2" width="1.42578125" style="3" customWidth="1"/>
    <col min="3" max="3" width="11.42578125" style="3" customWidth="1"/>
    <col min="4" max="4" width="1.42578125" style="3" customWidth="1"/>
    <col min="5" max="5" width="11.42578125" style="3" customWidth="1"/>
    <col min="6" max="6" width="1.42578125" style="3" customWidth="1"/>
    <col min="7" max="7" width="11.42578125" style="3" customWidth="1"/>
    <col min="8" max="8" width="1.42578125" style="3" customWidth="1"/>
    <col min="9" max="9" width="18.42578125" style="3" customWidth="1"/>
    <col min="10" max="10" width="1.42578125" style="3" customWidth="1"/>
    <col min="11" max="11" width="14.140625" style="3" customWidth="1"/>
    <col min="12" max="12" width="1.42578125" style="3" customWidth="1"/>
    <col min="13" max="13" width="18.42578125" style="3" customWidth="1"/>
    <col min="14" max="14" width="1.42578125" style="3" customWidth="1"/>
    <col min="15" max="15" width="18.42578125" style="3" customWidth="1"/>
    <col min="16" max="16" width="1.42578125" style="3" customWidth="1"/>
    <col min="17" max="17" width="14.140625" style="3" customWidth="1"/>
    <col min="18" max="18" width="1.42578125" style="3" customWidth="1"/>
    <col min="19" max="19" width="18.42578125" style="3" customWidth="1"/>
    <col min="20" max="16384" width="9.140625" style="3"/>
  </cols>
  <sheetData>
    <row r="1" spans="1:19" ht="20.100000000000001" customHeight="1" x14ac:dyDescent="0.4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0.100000000000001" customHeight="1" x14ac:dyDescent="0.4">
      <c r="A2" s="4" t="s">
        <v>134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0.100000000000001" customHeight="1" x14ac:dyDescent="0.4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5" spans="1:19" ht="18.75" x14ac:dyDescent="0.4">
      <c r="A5" s="5" t="s">
        <v>173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7" spans="1:19" ht="18.75" x14ac:dyDescent="0.4">
      <c r="I7" s="6" t="s">
        <v>150</v>
      </c>
      <c r="J7" s="7"/>
      <c r="K7" s="7"/>
      <c r="L7" s="7"/>
      <c r="M7" s="7"/>
      <c r="O7" s="6" t="s">
        <v>7</v>
      </c>
      <c r="P7" s="7"/>
      <c r="Q7" s="7"/>
      <c r="R7" s="7"/>
      <c r="S7" s="7"/>
    </row>
    <row r="8" spans="1:19" ht="37.5" x14ac:dyDescent="0.4">
      <c r="A8" s="23" t="s">
        <v>136</v>
      </c>
      <c r="C8" s="20" t="s">
        <v>174</v>
      </c>
      <c r="E8" s="20" t="s">
        <v>60</v>
      </c>
      <c r="G8" s="20" t="s">
        <v>97</v>
      </c>
      <c r="I8" s="20" t="s">
        <v>175</v>
      </c>
      <c r="K8" s="20" t="s">
        <v>155</v>
      </c>
      <c r="M8" s="20" t="s">
        <v>176</v>
      </c>
      <c r="O8" s="20" t="s">
        <v>175</v>
      </c>
      <c r="Q8" s="20" t="s">
        <v>155</v>
      </c>
      <c r="S8" s="20" t="s">
        <v>176</v>
      </c>
    </row>
    <row r="9" spans="1:19" ht="31.5" customHeight="1" x14ac:dyDescent="0.4">
      <c r="A9" s="21" t="s">
        <v>63</v>
      </c>
      <c r="C9" s="14" t="s">
        <v>177</v>
      </c>
      <c r="E9" s="14" t="s">
        <v>67</v>
      </c>
      <c r="G9" s="14" t="s">
        <v>68</v>
      </c>
      <c r="I9" s="29">
        <v>1294902083</v>
      </c>
      <c r="J9" s="31"/>
      <c r="K9" s="29">
        <v>0</v>
      </c>
      <c r="L9" s="31"/>
      <c r="M9" s="29">
        <v>1294902083</v>
      </c>
      <c r="N9" s="31"/>
      <c r="O9" s="29">
        <v>10149806761</v>
      </c>
      <c r="P9" s="31"/>
      <c r="Q9" s="29">
        <v>0</v>
      </c>
      <c r="R9" s="31"/>
      <c r="S9" s="29">
        <v>10149806761</v>
      </c>
    </row>
    <row r="10" spans="1:19" ht="36" x14ac:dyDescent="0.4">
      <c r="A10" s="21" t="s">
        <v>200</v>
      </c>
      <c r="C10" s="14" t="s">
        <v>189</v>
      </c>
      <c r="E10" s="14" t="s">
        <v>169</v>
      </c>
      <c r="G10" s="14" t="s">
        <v>201</v>
      </c>
      <c r="I10" s="34">
        <v>0</v>
      </c>
      <c r="J10" s="34"/>
      <c r="K10" s="34">
        <v>0</v>
      </c>
      <c r="L10" s="34"/>
      <c r="M10" s="34">
        <v>0</v>
      </c>
      <c r="N10" s="29"/>
      <c r="O10" s="29">
        <v>253033100</v>
      </c>
      <c r="P10" s="31"/>
      <c r="Q10" s="29">
        <v>0</v>
      </c>
      <c r="R10" s="31"/>
      <c r="S10" s="29">
        <v>253033100</v>
      </c>
    </row>
    <row r="11" spans="1:19" ht="36" x14ac:dyDescent="0.4">
      <c r="A11" s="21" t="s">
        <v>178</v>
      </c>
      <c r="C11" s="14" t="s">
        <v>179</v>
      </c>
      <c r="E11" s="14" t="s">
        <v>180</v>
      </c>
      <c r="G11" s="14" t="s">
        <v>130</v>
      </c>
      <c r="I11" s="29">
        <v>1868493132</v>
      </c>
      <c r="J11" s="31"/>
      <c r="K11" s="29">
        <v>-9373015</v>
      </c>
      <c r="L11" s="31"/>
      <c r="M11" s="29">
        <v>1859120117</v>
      </c>
      <c r="N11" s="31"/>
      <c r="O11" s="29">
        <v>3978082152</v>
      </c>
      <c r="P11" s="31"/>
      <c r="Q11" s="29">
        <v>-6103358</v>
      </c>
      <c r="R11" s="31"/>
      <c r="S11" s="29">
        <v>3971978794</v>
      </c>
    </row>
    <row r="12" spans="1:19" ht="36" x14ac:dyDescent="0.4">
      <c r="A12" s="21" t="s">
        <v>181</v>
      </c>
      <c r="C12" s="14" t="s">
        <v>182</v>
      </c>
      <c r="E12" s="14" t="s">
        <v>183</v>
      </c>
      <c r="G12" s="14" t="s">
        <v>108</v>
      </c>
      <c r="I12" s="29">
        <v>679452048</v>
      </c>
      <c r="J12" s="31"/>
      <c r="K12" s="29">
        <v>-3194594</v>
      </c>
      <c r="L12" s="31"/>
      <c r="M12" s="29">
        <v>676257454</v>
      </c>
      <c r="N12" s="31"/>
      <c r="O12" s="29">
        <v>5961643776</v>
      </c>
      <c r="P12" s="31"/>
      <c r="Q12" s="29">
        <v>-2755</v>
      </c>
      <c r="R12" s="31"/>
      <c r="S12" s="29">
        <v>5961641021</v>
      </c>
    </row>
    <row r="13" spans="1:19" ht="36" x14ac:dyDescent="0.4">
      <c r="A13" s="21" t="s">
        <v>184</v>
      </c>
      <c r="C13" s="14" t="s">
        <v>185</v>
      </c>
      <c r="E13" s="14" t="s">
        <v>186</v>
      </c>
      <c r="G13" s="14" t="s">
        <v>111</v>
      </c>
      <c r="I13" s="29">
        <v>963123283</v>
      </c>
      <c r="J13" s="31"/>
      <c r="K13" s="29">
        <v>-4468756</v>
      </c>
      <c r="L13" s="31"/>
      <c r="M13" s="29">
        <v>958654527</v>
      </c>
      <c r="N13" s="31"/>
      <c r="O13" s="29">
        <v>3106849300</v>
      </c>
      <c r="P13" s="31"/>
      <c r="Q13" s="29">
        <v>-3932505</v>
      </c>
      <c r="R13" s="31"/>
      <c r="S13" s="29">
        <v>3102916795</v>
      </c>
    </row>
    <row r="14" spans="1:19" ht="36" x14ac:dyDescent="0.4">
      <c r="A14" s="21" t="s">
        <v>187</v>
      </c>
      <c r="C14" s="14" t="s">
        <v>188</v>
      </c>
      <c r="E14" s="14" t="s">
        <v>189</v>
      </c>
      <c r="G14" s="14" t="s">
        <v>123</v>
      </c>
      <c r="I14" s="29">
        <v>2292</v>
      </c>
      <c r="J14" s="31"/>
      <c r="K14" s="29">
        <v>-6</v>
      </c>
      <c r="L14" s="31"/>
      <c r="M14" s="29">
        <v>2286</v>
      </c>
      <c r="N14" s="31"/>
      <c r="O14" s="29">
        <v>508931</v>
      </c>
      <c r="P14" s="31"/>
      <c r="Q14" s="29">
        <v>0</v>
      </c>
      <c r="R14" s="31"/>
      <c r="S14" s="29">
        <v>508931</v>
      </c>
    </row>
    <row r="15" spans="1:19" ht="36" x14ac:dyDescent="0.4">
      <c r="A15" s="21" t="s">
        <v>190</v>
      </c>
      <c r="C15" s="14" t="s">
        <v>191</v>
      </c>
      <c r="E15" s="14" t="s">
        <v>189</v>
      </c>
      <c r="G15" s="14" t="s">
        <v>73</v>
      </c>
      <c r="I15" s="29">
        <v>23390607</v>
      </c>
      <c r="J15" s="31"/>
      <c r="K15" s="29">
        <v>0</v>
      </c>
      <c r="L15" s="31"/>
      <c r="M15" s="29">
        <v>23390607</v>
      </c>
      <c r="N15" s="31"/>
      <c r="O15" s="29">
        <v>308175438</v>
      </c>
      <c r="P15" s="31"/>
      <c r="Q15" s="29">
        <v>0</v>
      </c>
      <c r="R15" s="31"/>
      <c r="S15" s="29">
        <v>308175438</v>
      </c>
    </row>
    <row r="16" spans="1:19" ht="36" x14ac:dyDescent="0.4">
      <c r="A16" s="21" t="s">
        <v>192</v>
      </c>
      <c r="C16" s="14" t="s">
        <v>193</v>
      </c>
      <c r="E16" s="14" t="s">
        <v>189</v>
      </c>
      <c r="G16" s="14" t="s">
        <v>105</v>
      </c>
      <c r="I16" s="29">
        <v>29532602</v>
      </c>
      <c r="J16" s="31"/>
      <c r="K16" s="29">
        <v>-95057</v>
      </c>
      <c r="L16" s="31"/>
      <c r="M16" s="29">
        <v>29437545</v>
      </c>
      <c r="N16" s="31"/>
      <c r="O16" s="29">
        <v>56295114</v>
      </c>
      <c r="P16" s="31"/>
      <c r="Q16" s="29">
        <v>-48101</v>
      </c>
      <c r="R16" s="31"/>
      <c r="S16" s="29">
        <v>56247013</v>
      </c>
    </row>
    <row r="17" spans="1:19" ht="36" x14ac:dyDescent="0.4">
      <c r="A17" s="21" t="s">
        <v>194</v>
      </c>
      <c r="C17" s="14" t="s">
        <v>172</v>
      </c>
      <c r="E17" s="14" t="s">
        <v>189</v>
      </c>
      <c r="G17" s="14" t="s">
        <v>73</v>
      </c>
      <c r="I17" s="29">
        <v>3246430</v>
      </c>
      <c r="J17" s="31"/>
      <c r="K17" s="29">
        <v>0</v>
      </c>
      <c r="L17" s="31"/>
      <c r="M17" s="29">
        <v>3246430</v>
      </c>
      <c r="N17" s="31"/>
      <c r="O17" s="29">
        <v>53193872</v>
      </c>
      <c r="P17" s="31"/>
      <c r="Q17" s="29">
        <v>0</v>
      </c>
      <c r="R17" s="31"/>
      <c r="S17" s="29">
        <v>53193872</v>
      </c>
    </row>
    <row r="18" spans="1:19" ht="18" x14ac:dyDescent="0.4">
      <c r="A18" s="21" t="s">
        <v>195</v>
      </c>
      <c r="C18" s="14" t="s">
        <v>188</v>
      </c>
      <c r="E18" s="14" t="s">
        <v>189</v>
      </c>
      <c r="G18" s="14" t="s">
        <v>105</v>
      </c>
      <c r="I18" s="29">
        <v>4801622</v>
      </c>
      <c r="J18" s="31"/>
      <c r="K18" s="29">
        <v>-12351</v>
      </c>
      <c r="L18" s="31"/>
      <c r="M18" s="29">
        <v>4789271</v>
      </c>
      <c r="N18" s="31"/>
      <c r="O18" s="29">
        <v>64067653</v>
      </c>
      <c r="P18" s="31"/>
      <c r="Q18" s="29">
        <v>0</v>
      </c>
      <c r="R18" s="31"/>
      <c r="S18" s="29">
        <v>64067653</v>
      </c>
    </row>
    <row r="19" spans="1:19" ht="36" x14ac:dyDescent="0.4">
      <c r="A19" s="21" t="s">
        <v>196</v>
      </c>
      <c r="C19" s="14" t="s">
        <v>188</v>
      </c>
      <c r="E19" s="14" t="s">
        <v>197</v>
      </c>
      <c r="G19" s="14" t="s">
        <v>198</v>
      </c>
      <c r="I19" s="34">
        <v>0</v>
      </c>
      <c r="J19" s="34"/>
      <c r="K19" s="34">
        <v>0</v>
      </c>
      <c r="L19" s="34"/>
      <c r="M19" s="34">
        <v>0</v>
      </c>
      <c r="N19" s="29"/>
      <c r="O19" s="29">
        <v>238931452</v>
      </c>
      <c r="P19" s="31"/>
      <c r="Q19" s="29">
        <v>0</v>
      </c>
      <c r="R19" s="31"/>
      <c r="S19" s="29">
        <v>238931452</v>
      </c>
    </row>
    <row r="20" spans="1:19" ht="36" x14ac:dyDescent="0.4">
      <c r="A20" s="21" t="s">
        <v>199</v>
      </c>
      <c r="C20" s="14" t="s">
        <v>191</v>
      </c>
      <c r="E20" s="14" t="s">
        <v>189</v>
      </c>
      <c r="G20" s="14" t="s">
        <v>73</v>
      </c>
      <c r="I20" s="34">
        <v>0</v>
      </c>
      <c r="J20" s="34"/>
      <c r="K20" s="34">
        <v>0</v>
      </c>
      <c r="L20" s="34"/>
      <c r="M20" s="34">
        <v>0</v>
      </c>
      <c r="N20" s="29"/>
      <c r="O20" s="29">
        <v>10389</v>
      </c>
      <c r="P20" s="31"/>
      <c r="Q20" s="29">
        <v>0</v>
      </c>
      <c r="R20" s="31"/>
      <c r="S20" s="29">
        <v>10389</v>
      </c>
    </row>
    <row r="21" spans="1:19" ht="18" x14ac:dyDescent="0.4">
      <c r="A21" s="16" t="s">
        <v>47</v>
      </c>
      <c r="I21" s="32">
        <f>SUM(I9:$I$20)</f>
        <v>4866944099</v>
      </c>
      <c r="J21" s="31"/>
      <c r="K21" s="32">
        <f>SUM(K9:$K$20)</f>
        <v>-17143779</v>
      </c>
      <c r="L21" s="31"/>
      <c r="M21" s="32">
        <f>SUM(M9:$M$20)</f>
        <v>4849800320</v>
      </c>
      <c r="N21" s="31"/>
      <c r="O21" s="32">
        <f>SUM(O9:$O$20)</f>
        <v>24170597938</v>
      </c>
      <c r="P21" s="31"/>
      <c r="Q21" s="32">
        <f>SUM(Q9:$Q$20)</f>
        <v>-10086719</v>
      </c>
      <c r="R21" s="31"/>
      <c r="S21" s="32">
        <f>SUM(S9:$S$20)</f>
        <v>24160511219</v>
      </c>
    </row>
    <row r="22" spans="1:19" ht="18.75" thickTop="1" x14ac:dyDescent="0.4">
      <c r="I22" s="18"/>
      <c r="K22" s="18"/>
      <c r="M22" s="18"/>
      <c r="O22" s="18"/>
      <c r="Q22" s="18"/>
      <c r="S22" s="18"/>
    </row>
    <row r="23" spans="1:19" x14ac:dyDescent="0.4">
      <c r="Q23" s="35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58"/>
  <sheetViews>
    <sheetView rightToLeft="1" workbookViewId="0">
      <selection activeCell="Q9" sqref="Q9:Q21"/>
    </sheetView>
  </sheetViews>
  <sheetFormatPr defaultRowHeight="17.25" x14ac:dyDescent="0.4"/>
  <cols>
    <col min="1" max="1" width="21.28515625" style="3" customWidth="1"/>
    <col min="2" max="2" width="1.42578125" style="3" customWidth="1"/>
    <col min="3" max="3" width="12.7109375" style="3" customWidth="1"/>
    <col min="4" max="4" width="1.42578125" style="3" customWidth="1"/>
    <col min="5" max="5" width="17" style="3" customWidth="1"/>
    <col min="6" max="6" width="1.42578125" style="3" customWidth="1"/>
    <col min="7" max="7" width="17" style="3" customWidth="1"/>
    <col min="8" max="8" width="1.42578125" style="3" customWidth="1"/>
    <col min="9" max="9" width="17" style="3" customWidth="1"/>
    <col min="10" max="10" width="1.42578125" style="3" customWidth="1"/>
    <col min="11" max="11" width="12.7109375" style="3" customWidth="1"/>
    <col min="12" max="12" width="1.42578125" style="3" customWidth="1"/>
    <col min="13" max="13" width="17" style="3" customWidth="1"/>
    <col min="14" max="14" width="1.42578125" style="3" customWidth="1"/>
    <col min="15" max="15" width="17" style="3" customWidth="1"/>
    <col min="16" max="16" width="1.42578125" style="3" customWidth="1"/>
    <col min="17" max="17" width="17" style="3" customWidth="1"/>
    <col min="18" max="16384" width="9.140625" style="3"/>
  </cols>
  <sheetData>
    <row r="1" spans="1:17" ht="20.100000000000001" customHeight="1" x14ac:dyDescent="0.4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0.100000000000001" customHeight="1" x14ac:dyDescent="0.4">
      <c r="A2" s="4" t="s">
        <v>134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0.100000000000001" customHeight="1" x14ac:dyDescent="0.4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1:17" ht="18.75" x14ac:dyDescent="0.4">
      <c r="A5" s="5" t="s">
        <v>202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7" spans="1:17" ht="18.75" x14ac:dyDescent="0.4">
      <c r="C7" s="6" t="s">
        <v>150</v>
      </c>
      <c r="D7" s="7"/>
      <c r="E7" s="7"/>
      <c r="F7" s="7"/>
      <c r="G7" s="7"/>
      <c r="H7" s="7"/>
      <c r="I7" s="7"/>
      <c r="K7" s="6" t="s">
        <v>7</v>
      </c>
      <c r="L7" s="7"/>
      <c r="M7" s="7"/>
      <c r="N7" s="7"/>
      <c r="O7" s="7"/>
      <c r="P7" s="7"/>
      <c r="Q7" s="7"/>
    </row>
    <row r="8" spans="1:17" ht="37.5" x14ac:dyDescent="0.4">
      <c r="A8" s="23" t="s">
        <v>136</v>
      </c>
      <c r="C8" s="20" t="s">
        <v>9</v>
      </c>
      <c r="E8" s="20" t="s">
        <v>11</v>
      </c>
      <c r="G8" s="20" t="s">
        <v>203</v>
      </c>
      <c r="I8" s="20" t="s">
        <v>204</v>
      </c>
      <c r="K8" s="20" t="s">
        <v>9</v>
      </c>
      <c r="M8" s="20" t="s">
        <v>11</v>
      </c>
      <c r="O8" s="20" t="s">
        <v>203</v>
      </c>
      <c r="Q8" s="20" t="s">
        <v>204</v>
      </c>
    </row>
    <row r="9" spans="1:17" ht="36" x14ac:dyDescent="0.4">
      <c r="A9" s="21" t="s">
        <v>206</v>
      </c>
      <c r="C9" s="34">
        <v>0</v>
      </c>
      <c r="D9" s="34"/>
      <c r="E9" s="34">
        <v>0</v>
      </c>
      <c r="F9" s="34"/>
      <c r="G9" s="34">
        <v>0</v>
      </c>
      <c r="H9" s="34"/>
      <c r="I9" s="34">
        <v>0</v>
      </c>
      <c r="J9" s="29"/>
      <c r="K9" s="29">
        <v>44598</v>
      </c>
      <c r="L9" s="31"/>
      <c r="M9" s="29">
        <v>44598000000</v>
      </c>
      <c r="N9" s="31"/>
      <c r="O9" s="29">
        <v>40688789398</v>
      </c>
      <c r="P9" s="31"/>
      <c r="Q9" s="29">
        <v>3909210602</v>
      </c>
    </row>
    <row r="10" spans="1:17" ht="36" x14ac:dyDescent="0.4">
      <c r="A10" s="21" t="s">
        <v>207</v>
      </c>
      <c r="C10" s="34">
        <v>0</v>
      </c>
      <c r="D10" s="34"/>
      <c r="E10" s="34">
        <v>0</v>
      </c>
      <c r="F10" s="34"/>
      <c r="G10" s="34">
        <v>0</v>
      </c>
      <c r="H10" s="34"/>
      <c r="I10" s="34">
        <v>0</v>
      </c>
      <c r="J10" s="29"/>
      <c r="K10" s="29">
        <v>3029</v>
      </c>
      <c r="L10" s="31"/>
      <c r="M10" s="29">
        <v>2596899757</v>
      </c>
      <c r="N10" s="31"/>
      <c r="O10" s="29">
        <v>2545914421</v>
      </c>
      <c r="P10" s="31"/>
      <c r="Q10" s="29">
        <v>50985336</v>
      </c>
    </row>
    <row r="11" spans="1:17" ht="36" x14ac:dyDescent="0.4">
      <c r="A11" s="21" t="s">
        <v>208</v>
      </c>
      <c r="C11" s="34">
        <v>0</v>
      </c>
      <c r="D11" s="34"/>
      <c r="E11" s="34">
        <v>0</v>
      </c>
      <c r="F11" s="34"/>
      <c r="G11" s="34">
        <v>0</v>
      </c>
      <c r="H11" s="34"/>
      <c r="I11" s="34">
        <v>0</v>
      </c>
      <c r="J11" s="29"/>
      <c r="K11" s="29">
        <v>13853</v>
      </c>
      <c r="L11" s="31"/>
      <c r="M11" s="29">
        <v>11759901316</v>
      </c>
      <c r="N11" s="31"/>
      <c r="O11" s="29">
        <v>11522416937</v>
      </c>
      <c r="P11" s="31"/>
      <c r="Q11" s="29">
        <v>237484379</v>
      </c>
    </row>
    <row r="12" spans="1:17" ht="36" x14ac:dyDescent="0.4">
      <c r="A12" s="21" t="s">
        <v>209</v>
      </c>
      <c r="C12" s="34">
        <v>0</v>
      </c>
      <c r="D12" s="34"/>
      <c r="E12" s="34">
        <v>0</v>
      </c>
      <c r="F12" s="34"/>
      <c r="G12" s="34">
        <v>0</v>
      </c>
      <c r="H12" s="34"/>
      <c r="I12" s="34">
        <v>0</v>
      </c>
      <c r="J12" s="29"/>
      <c r="K12" s="29">
        <v>48433</v>
      </c>
      <c r="L12" s="31"/>
      <c r="M12" s="29">
        <v>40332534112</v>
      </c>
      <c r="N12" s="31"/>
      <c r="O12" s="29">
        <v>39537602552</v>
      </c>
      <c r="P12" s="31"/>
      <c r="Q12" s="29">
        <v>794931560</v>
      </c>
    </row>
    <row r="13" spans="1:17" ht="36" x14ac:dyDescent="0.4">
      <c r="A13" s="21" t="s">
        <v>210</v>
      </c>
      <c r="C13" s="34">
        <v>0</v>
      </c>
      <c r="D13" s="34"/>
      <c r="E13" s="34">
        <v>0</v>
      </c>
      <c r="F13" s="34"/>
      <c r="G13" s="34">
        <v>0</v>
      </c>
      <c r="H13" s="34"/>
      <c r="I13" s="34">
        <v>0</v>
      </c>
      <c r="J13" s="29"/>
      <c r="K13" s="29">
        <v>20000</v>
      </c>
      <c r="L13" s="31"/>
      <c r="M13" s="29">
        <v>13151615838</v>
      </c>
      <c r="N13" s="31"/>
      <c r="O13" s="29">
        <v>12754723193</v>
      </c>
      <c r="P13" s="31"/>
      <c r="Q13" s="29">
        <v>396892645</v>
      </c>
    </row>
    <row r="14" spans="1:17" ht="36" x14ac:dyDescent="0.4">
      <c r="A14" s="21" t="s">
        <v>211</v>
      </c>
      <c r="C14" s="34">
        <v>0</v>
      </c>
      <c r="D14" s="34"/>
      <c r="E14" s="34">
        <v>0</v>
      </c>
      <c r="F14" s="34"/>
      <c r="G14" s="34">
        <v>0</v>
      </c>
      <c r="H14" s="34"/>
      <c r="I14" s="34">
        <v>0</v>
      </c>
      <c r="J14" s="29"/>
      <c r="K14" s="29">
        <v>22266</v>
      </c>
      <c r="L14" s="31"/>
      <c r="M14" s="29">
        <v>22266000000</v>
      </c>
      <c r="N14" s="31"/>
      <c r="O14" s="29">
        <v>21205500510</v>
      </c>
      <c r="P14" s="31"/>
      <c r="Q14" s="29">
        <v>1060499490</v>
      </c>
    </row>
    <row r="15" spans="1:17" ht="36" x14ac:dyDescent="0.4">
      <c r="A15" s="21" t="s">
        <v>212</v>
      </c>
      <c r="C15" s="34">
        <v>0</v>
      </c>
      <c r="D15" s="34"/>
      <c r="E15" s="34">
        <v>0</v>
      </c>
      <c r="F15" s="34"/>
      <c r="G15" s="34">
        <v>0</v>
      </c>
      <c r="H15" s="34"/>
      <c r="I15" s="34">
        <v>0</v>
      </c>
      <c r="J15" s="29"/>
      <c r="K15" s="29">
        <v>23624</v>
      </c>
      <c r="L15" s="31"/>
      <c r="M15" s="29">
        <v>23624000000</v>
      </c>
      <c r="N15" s="31"/>
      <c r="O15" s="29">
        <v>22222493723</v>
      </c>
      <c r="P15" s="31"/>
      <c r="Q15" s="29">
        <v>1401506277</v>
      </c>
    </row>
    <row r="16" spans="1:17" ht="36" x14ac:dyDescent="0.4">
      <c r="A16" s="21" t="s">
        <v>213</v>
      </c>
      <c r="C16" s="34">
        <v>0</v>
      </c>
      <c r="D16" s="34"/>
      <c r="E16" s="34">
        <v>0</v>
      </c>
      <c r="F16" s="34"/>
      <c r="G16" s="34">
        <v>0</v>
      </c>
      <c r="H16" s="34"/>
      <c r="I16" s="34">
        <v>0</v>
      </c>
      <c r="J16" s="29"/>
      <c r="K16" s="29">
        <v>22000</v>
      </c>
      <c r="L16" s="31"/>
      <c r="M16" s="29">
        <v>16886338797</v>
      </c>
      <c r="N16" s="31"/>
      <c r="O16" s="29">
        <v>16486293560</v>
      </c>
      <c r="P16" s="31"/>
      <c r="Q16" s="29">
        <v>400045237</v>
      </c>
    </row>
    <row r="17" spans="1:17" ht="36" x14ac:dyDescent="0.4">
      <c r="A17" s="21" t="s">
        <v>214</v>
      </c>
      <c r="C17" s="34">
        <v>0</v>
      </c>
      <c r="D17" s="34"/>
      <c r="E17" s="34">
        <v>0</v>
      </c>
      <c r="F17" s="34"/>
      <c r="G17" s="34">
        <v>0</v>
      </c>
      <c r="H17" s="34"/>
      <c r="I17" s="34">
        <v>0</v>
      </c>
      <c r="J17" s="29"/>
      <c r="K17" s="29">
        <v>37274</v>
      </c>
      <c r="L17" s="31"/>
      <c r="M17" s="29">
        <v>37274000000</v>
      </c>
      <c r="N17" s="31"/>
      <c r="O17" s="29">
        <v>36829204900</v>
      </c>
      <c r="P17" s="31"/>
      <c r="Q17" s="29">
        <v>444795100</v>
      </c>
    </row>
    <row r="18" spans="1:17" ht="36" x14ac:dyDescent="0.4">
      <c r="A18" s="21" t="s">
        <v>215</v>
      </c>
      <c r="C18" s="34">
        <v>0</v>
      </c>
      <c r="D18" s="34"/>
      <c r="E18" s="34">
        <v>0</v>
      </c>
      <c r="F18" s="34"/>
      <c r="G18" s="34">
        <v>0</v>
      </c>
      <c r="H18" s="34"/>
      <c r="I18" s="34">
        <v>0</v>
      </c>
      <c r="J18" s="29"/>
      <c r="K18" s="29">
        <v>11417</v>
      </c>
      <c r="L18" s="31"/>
      <c r="M18" s="29">
        <v>11417000000</v>
      </c>
      <c r="N18" s="31"/>
      <c r="O18" s="29">
        <v>10931554015</v>
      </c>
      <c r="P18" s="31"/>
      <c r="Q18" s="29">
        <v>485445985</v>
      </c>
    </row>
    <row r="19" spans="1:17" ht="36" x14ac:dyDescent="0.4">
      <c r="A19" s="21" t="s">
        <v>216</v>
      </c>
      <c r="C19" s="34">
        <v>0</v>
      </c>
      <c r="D19" s="34"/>
      <c r="E19" s="34">
        <v>0</v>
      </c>
      <c r="F19" s="34"/>
      <c r="G19" s="34">
        <v>0</v>
      </c>
      <c r="H19" s="34"/>
      <c r="I19" s="34">
        <v>0</v>
      </c>
      <c r="J19" s="29"/>
      <c r="K19" s="29">
        <v>34894</v>
      </c>
      <c r="L19" s="31"/>
      <c r="M19" s="29">
        <v>34894000000</v>
      </c>
      <c r="N19" s="31"/>
      <c r="O19" s="29">
        <v>32888890760</v>
      </c>
      <c r="P19" s="31"/>
      <c r="Q19" s="29">
        <v>2005109240</v>
      </c>
    </row>
    <row r="20" spans="1:17" ht="36" x14ac:dyDescent="0.4">
      <c r="A20" s="21" t="s">
        <v>217</v>
      </c>
      <c r="C20" s="34">
        <v>0</v>
      </c>
      <c r="D20" s="34"/>
      <c r="E20" s="34">
        <v>0</v>
      </c>
      <c r="F20" s="34"/>
      <c r="G20" s="34">
        <v>0</v>
      </c>
      <c r="H20" s="34"/>
      <c r="I20" s="34">
        <v>0</v>
      </c>
      <c r="J20" s="29"/>
      <c r="K20" s="29">
        <v>9862</v>
      </c>
      <c r="L20" s="31"/>
      <c r="M20" s="29">
        <v>9862000000</v>
      </c>
      <c r="N20" s="31"/>
      <c r="O20" s="29">
        <v>9107089481</v>
      </c>
      <c r="P20" s="31"/>
      <c r="Q20" s="29">
        <v>754910519</v>
      </c>
    </row>
    <row r="21" spans="1:17" ht="36" x14ac:dyDescent="0.4">
      <c r="A21" s="21" t="s">
        <v>200</v>
      </c>
      <c r="C21" s="34">
        <v>0</v>
      </c>
      <c r="D21" s="34"/>
      <c r="E21" s="34">
        <v>0</v>
      </c>
      <c r="F21" s="34"/>
      <c r="G21" s="34">
        <v>0</v>
      </c>
      <c r="H21" s="34"/>
      <c r="I21" s="34">
        <v>0</v>
      </c>
      <c r="J21" s="29"/>
      <c r="K21" s="29">
        <v>2400</v>
      </c>
      <c r="L21" s="31"/>
      <c r="M21" s="29">
        <v>2400000000</v>
      </c>
      <c r="N21" s="31"/>
      <c r="O21" s="29">
        <v>2291589374</v>
      </c>
      <c r="P21" s="31"/>
      <c r="Q21" s="29">
        <v>108410626</v>
      </c>
    </row>
    <row r="22" spans="1:17" ht="24" customHeight="1" x14ac:dyDescent="0.4">
      <c r="A22" s="21" t="s">
        <v>205</v>
      </c>
      <c r="C22" s="34">
        <v>0</v>
      </c>
      <c r="D22" s="34"/>
      <c r="E22" s="34">
        <v>0</v>
      </c>
      <c r="F22" s="34"/>
      <c r="G22" s="34">
        <v>0</v>
      </c>
      <c r="H22" s="34"/>
      <c r="I22" s="34">
        <v>0</v>
      </c>
      <c r="J22" s="29"/>
      <c r="K22" s="29">
        <v>5335</v>
      </c>
      <c r="L22" s="31"/>
      <c r="M22" s="29">
        <v>168219308</v>
      </c>
      <c r="N22" s="31"/>
      <c r="O22" s="29">
        <v>121811976</v>
      </c>
      <c r="P22" s="31"/>
      <c r="Q22" s="29">
        <v>46407332</v>
      </c>
    </row>
    <row r="23" spans="1:17" ht="24" customHeight="1" x14ac:dyDescent="0.4">
      <c r="A23" s="21" t="s">
        <v>17</v>
      </c>
      <c r="C23" s="34">
        <v>0</v>
      </c>
      <c r="D23" s="34"/>
      <c r="E23" s="34">
        <v>0</v>
      </c>
      <c r="F23" s="34"/>
      <c r="G23" s="34">
        <v>0</v>
      </c>
      <c r="H23" s="34"/>
      <c r="I23" s="34">
        <v>0</v>
      </c>
      <c r="J23" s="29"/>
      <c r="K23" s="29">
        <v>50000</v>
      </c>
      <c r="L23" s="31"/>
      <c r="M23" s="29">
        <v>7099159979</v>
      </c>
      <c r="N23" s="31"/>
      <c r="O23" s="29">
        <v>8493265455</v>
      </c>
      <c r="P23" s="31"/>
      <c r="Q23" s="29">
        <v>-1394105476</v>
      </c>
    </row>
    <row r="24" spans="1:17" ht="21.75" customHeight="1" x14ac:dyDescent="0.4">
      <c r="A24" s="21" t="s">
        <v>18</v>
      </c>
      <c r="C24" s="34">
        <v>0</v>
      </c>
      <c r="D24" s="34"/>
      <c r="E24" s="34">
        <v>0</v>
      </c>
      <c r="F24" s="34"/>
      <c r="G24" s="34">
        <v>0</v>
      </c>
      <c r="H24" s="34"/>
      <c r="I24" s="34">
        <v>0</v>
      </c>
      <c r="J24" s="29"/>
      <c r="K24" s="29">
        <v>3685459</v>
      </c>
      <c r="L24" s="31"/>
      <c r="M24" s="29">
        <v>14511698544</v>
      </c>
      <c r="N24" s="31"/>
      <c r="O24" s="29">
        <v>17553038250</v>
      </c>
      <c r="P24" s="31"/>
      <c r="Q24" s="29">
        <v>-3041339706</v>
      </c>
    </row>
    <row r="25" spans="1:17" ht="21.75" customHeight="1" x14ac:dyDescent="0.4">
      <c r="A25" s="21" t="s">
        <v>19</v>
      </c>
      <c r="C25" s="34">
        <v>0</v>
      </c>
      <c r="D25" s="34"/>
      <c r="E25" s="34">
        <v>0</v>
      </c>
      <c r="F25" s="34"/>
      <c r="G25" s="34">
        <v>0</v>
      </c>
      <c r="H25" s="34"/>
      <c r="I25" s="34">
        <v>0</v>
      </c>
      <c r="J25" s="29"/>
      <c r="K25" s="29">
        <v>450000</v>
      </c>
      <c r="L25" s="31"/>
      <c r="M25" s="29">
        <v>3043509448</v>
      </c>
      <c r="N25" s="31"/>
      <c r="O25" s="29">
        <v>2938809884</v>
      </c>
      <c r="P25" s="31"/>
      <c r="Q25" s="29">
        <v>104699564</v>
      </c>
    </row>
    <row r="26" spans="1:17" ht="21.75" customHeight="1" x14ac:dyDescent="0.4">
      <c r="A26" s="21" t="s">
        <v>218</v>
      </c>
      <c r="C26" s="34">
        <v>0</v>
      </c>
      <c r="D26" s="34"/>
      <c r="E26" s="34">
        <v>0</v>
      </c>
      <c r="F26" s="34"/>
      <c r="G26" s="34">
        <v>0</v>
      </c>
      <c r="H26" s="34"/>
      <c r="I26" s="34">
        <v>0</v>
      </c>
      <c r="J26" s="29"/>
      <c r="K26" s="29">
        <v>900000</v>
      </c>
      <c r="L26" s="31"/>
      <c r="M26" s="29">
        <v>11540920537</v>
      </c>
      <c r="N26" s="31"/>
      <c r="O26" s="29">
        <v>10438168278</v>
      </c>
      <c r="P26" s="31"/>
      <c r="Q26" s="29">
        <v>1102752259</v>
      </c>
    </row>
    <row r="27" spans="1:17" ht="20.25" customHeight="1" x14ac:dyDescent="0.4">
      <c r="A27" s="21" t="s">
        <v>219</v>
      </c>
      <c r="C27" s="34">
        <v>0</v>
      </c>
      <c r="D27" s="34"/>
      <c r="E27" s="34">
        <v>0</v>
      </c>
      <c r="F27" s="34"/>
      <c r="G27" s="34">
        <v>0</v>
      </c>
      <c r="H27" s="34"/>
      <c r="I27" s="34">
        <v>0</v>
      </c>
      <c r="J27" s="29"/>
      <c r="K27" s="29">
        <v>62000000</v>
      </c>
      <c r="L27" s="31"/>
      <c r="M27" s="29">
        <v>62000000000</v>
      </c>
      <c r="N27" s="31"/>
      <c r="O27" s="29">
        <v>38868296000</v>
      </c>
      <c r="P27" s="31"/>
      <c r="Q27" s="29">
        <v>23131704000</v>
      </c>
    </row>
    <row r="28" spans="1:17" ht="36" x14ac:dyDescent="0.4">
      <c r="A28" s="21" t="s">
        <v>25</v>
      </c>
      <c r="C28" s="34">
        <v>0</v>
      </c>
      <c r="D28" s="34"/>
      <c r="E28" s="34">
        <v>0</v>
      </c>
      <c r="F28" s="34"/>
      <c r="G28" s="34">
        <v>0</v>
      </c>
      <c r="H28" s="34"/>
      <c r="I28" s="34">
        <v>0</v>
      </c>
      <c r="J28" s="29"/>
      <c r="K28" s="29">
        <v>325402</v>
      </c>
      <c r="L28" s="31"/>
      <c r="M28" s="29">
        <v>4136481736</v>
      </c>
      <c r="N28" s="31"/>
      <c r="O28" s="29">
        <v>2460312618</v>
      </c>
      <c r="P28" s="31"/>
      <c r="Q28" s="29">
        <v>1676169118</v>
      </c>
    </row>
    <row r="29" spans="1:17" ht="18" x14ac:dyDescent="0.4">
      <c r="A29" s="21" t="s">
        <v>220</v>
      </c>
      <c r="C29" s="34">
        <v>0</v>
      </c>
      <c r="D29" s="34"/>
      <c r="E29" s="34">
        <v>0</v>
      </c>
      <c r="F29" s="34"/>
      <c r="G29" s="34">
        <v>0</v>
      </c>
      <c r="H29" s="34"/>
      <c r="I29" s="34">
        <v>0</v>
      </c>
      <c r="J29" s="29"/>
      <c r="K29" s="29">
        <v>150000</v>
      </c>
      <c r="L29" s="31"/>
      <c r="M29" s="29">
        <v>16608161730</v>
      </c>
      <c r="N29" s="31"/>
      <c r="O29" s="29">
        <v>13763023894</v>
      </c>
      <c r="P29" s="31"/>
      <c r="Q29" s="29">
        <v>2845137836</v>
      </c>
    </row>
    <row r="30" spans="1:17" ht="18" x14ac:dyDescent="0.4">
      <c r="A30" s="21" t="s">
        <v>27</v>
      </c>
      <c r="C30" s="34">
        <v>0</v>
      </c>
      <c r="D30" s="34"/>
      <c r="E30" s="34">
        <v>0</v>
      </c>
      <c r="F30" s="34"/>
      <c r="G30" s="34">
        <v>0</v>
      </c>
      <c r="H30" s="34"/>
      <c r="I30" s="34">
        <v>0</v>
      </c>
      <c r="J30" s="29"/>
      <c r="K30" s="29">
        <v>100000</v>
      </c>
      <c r="L30" s="31"/>
      <c r="M30" s="29">
        <v>3552436497</v>
      </c>
      <c r="N30" s="31"/>
      <c r="O30" s="29">
        <v>3379928558</v>
      </c>
      <c r="P30" s="31"/>
      <c r="Q30" s="29">
        <v>172507939</v>
      </c>
    </row>
    <row r="31" spans="1:17" ht="18" x14ac:dyDescent="0.4">
      <c r="A31" s="21" t="s">
        <v>28</v>
      </c>
      <c r="C31" s="29">
        <v>2394767</v>
      </c>
      <c r="D31" s="31"/>
      <c r="E31" s="29">
        <v>8643661477</v>
      </c>
      <c r="F31" s="31"/>
      <c r="G31" s="29">
        <v>7916573580</v>
      </c>
      <c r="H31" s="31"/>
      <c r="I31" s="29">
        <v>727087897</v>
      </c>
      <c r="J31" s="31"/>
      <c r="K31" s="29">
        <v>4789534</v>
      </c>
      <c r="L31" s="31"/>
      <c r="M31" s="29">
        <v>18391060655</v>
      </c>
      <c r="N31" s="31"/>
      <c r="O31" s="29">
        <v>15838594177</v>
      </c>
      <c r="P31" s="31"/>
      <c r="Q31" s="29">
        <v>2552466478</v>
      </c>
    </row>
    <row r="32" spans="1:17" ht="18" x14ac:dyDescent="0.4">
      <c r="A32" s="21" t="s">
        <v>29</v>
      </c>
      <c r="C32" s="29">
        <v>900000</v>
      </c>
      <c r="D32" s="31"/>
      <c r="E32" s="29">
        <v>6985189436</v>
      </c>
      <c r="F32" s="31"/>
      <c r="G32" s="29">
        <v>6489780951</v>
      </c>
      <c r="H32" s="31"/>
      <c r="I32" s="29">
        <v>495408485</v>
      </c>
      <c r="J32" s="31"/>
      <c r="K32" s="29">
        <v>900000</v>
      </c>
      <c r="L32" s="31"/>
      <c r="M32" s="29">
        <v>6985189436</v>
      </c>
      <c r="N32" s="31"/>
      <c r="O32" s="29">
        <v>6489780951</v>
      </c>
      <c r="P32" s="31"/>
      <c r="Q32" s="29">
        <v>495408485</v>
      </c>
    </row>
    <row r="33" spans="1:17" ht="36" x14ac:dyDescent="0.4">
      <c r="A33" s="21" t="s">
        <v>221</v>
      </c>
      <c r="C33" s="34">
        <v>0</v>
      </c>
      <c r="D33" s="34"/>
      <c r="E33" s="34">
        <v>0</v>
      </c>
      <c r="F33" s="34"/>
      <c r="G33" s="34">
        <v>0</v>
      </c>
      <c r="H33" s="34"/>
      <c r="I33" s="34">
        <v>0</v>
      </c>
      <c r="J33" s="29"/>
      <c r="K33" s="29">
        <v>908</v>
      </c>
      <c r="L33" s="31"/>
      <c r="M33" s="29">
        <v>9190255</v>
      </c>
      <c r="N33" s="31"/>
      <c r="O33" s="29">
        <v>4510022</v>
      </c>
      <c r="P33" s="31"/>
      <c r="Q33" s="29">
        <v>4680233</v>
      </c>
    </row>
    <row r="34" spans="1:17" ht="18" x14ac:dyDescent="0.4">
      <c r="A34" s="21" t="s">
        <v>30</v>
      </c>
      <c r="C34" s="34">
        <v>0</v>
      </c>
      <c r="D34" s="34"/>
      <c r="E34" s="34">
        <v>0</v>
      </c>
      <c r="F34" s="34"/>
      <c r="G34" s="34">
        <v>0</v>
      </c>
      <c r="H34" s="34"/>
      <c r="I34" s="34">
        <v>0</v>
      </c>
      <c r="J34" s="29"/>
      <c r="K34" s="29">
        <v>1500000</v>
      </c>
      <c r="L34" s="31"/>
      <c r="M34" s="29">
        <v>21640282096</v>
      </c>
      <c r="N34" s="31"/>
      <c r="O34" s="29">
        <v>19958659764</v>
      </c>
      <c r="P34" s="31"/>
      <c r="Q34" s="29">
        <v>1681622332</v>
      </c>
    </row>
    <row r="35" spans="1:17" ht="18" x14ac:dyDescent="0.4">
      <c r="A35" s="21" t="s">
        <v>31</v>
      </c>
      <c r="C35" s="29">
        <v>160348</v>
      </c>
      <c r="D35" s="31"/>
      <c r="E35" s="29">
        <v>1505117324</v>
      </c>
      <c r="F35" s="31"/>
      <c r="G35" s="29">
        <v>1373047726</v>
      </c>
      <c r="H35" s="31"/>
      <c r="I35" s="29">
        <v>132069598</v>
      </c>
      <c r="J35" s="31"/>
      <c r="K35" s="29">
        <v>2987862</v>
      </c>
      <c r="L35" s="31"/>
      <c r="M35" s="29">
        <v>26005778176</v>
      </c>
      <c r="N35" s="31"/>
      <c r="O35" s="29">
        <v>32337870151</v>
      </c>
      <c r="P35" s="31"/>
      <c r="Q35" s="29">
        <v>-6332091975</v>
      </c>
    </row>
    <row r="36" spans="1:17" ht="18" x14ac:dyDescent="0.4">
      <c r="A36" s="21" t="s">
        <v>222</v>
      </c>
      <c r="C36" s="34">
        <v>0</v>
      </c>
      <c r="D36" s="34"/>
      <c r="E36" s="34">
        <v>0</v>
      </c>
      <c r="F36" s="34"/>
      <c r="G36" s="34">
        <v>0</v>
      </c>
      <c r="H36" s="34"/>
      <c r="I36" s="34">
        <v>0</v>
      </c>
      <c r="J36" s="29"/>
      <c r="K36" s="29">
        <v>1210</v>
      </c>
      <c r="L36" s="31"/>
      <c r="M36" s="29">
        <v>694021</v>
      </c>
      <c r="N36" s="31"/>
      <c r="O36" s="29">
        <v>-175350</v>
      </c>
      <c r="P36" s="31"/>
      <c r="Q36" s="29">
        <v>869371</v>
      </c>
    </row>
    <row r="37" spans="1:17" ht="18" x14ac:dyDescent="0.4">
      <c r="A37" s="21" t="s">
        <v>32</v>
      </c>
      <c r="C37" s="34">
        <v>0</v>
      </c>
      <c r="D37" s="34"/>
      <c r="E37" s="34">
        <v>0</v>
      </c>
      <c r="F37" s="34"/>
      <c r="G37" s="34">
        <v>0</v>
      </c>
      <c r="H37" s="34"/>
      <c r="I37" s="34">
        <v>0</v>
      </c>
      <c r="J37" s="29"/>
      <c r="K37" s="29">
        <v>550000</v>
      </c>
      <c r="L37" s="31"/>
      <c r="M37" s="29">
        <v>4200656504</v>
      </c>
      <c r="N37" s="31"/>
      <c r="O37" s="29">
        <v>4933931150</v>
      </c>
      <c r="P37" s="31"/>
      <c r="Q37" s="29">
        <v>-733274646</v>
      </c>
    </row>
    <row r="38" spans="1:17" ht="18" x14ac:dyDescent="0.4">
      <c r="A38" s="21" t="s">
        <v>34</v>
      </c>
      <c r="C38" s="29">
        <v>300000</v>
      </c>
      <c r="D38" s="31"/>
      <c r="E38" s="29">
        <v>3366538564</v>
      </c>
      <c r="F38" s="31"/>
      <c r="G38" s="29">
        <v>3246878238</v>
      </c>
      <c r="H38" s="31"/>
      <c r="I38" s="29">
        <v>119660326</v>
      </c>
      <c r="J38" s="31"/>
      <c r="K38" s="29">
        <v>300000</v>
      </c>
      <c r="L38" s="31"/>
      <c r="M38" s="29">
        <v>3366538564</v>
      </c>
      <c r="N38" s="31"/>
      <c r="O38" s="29">
        <v>3246878238</v>
      </c>
      <c r="P38" s="31"/>
      <c r="Q38" s="29">
        <v>119660326</v>
      </c>
    </row>
    <row r="39" spans="1:17" ht="18" x14ac:dyDescent="0.4">
      <c r="A39" s="21" t="s">
        <v>223</v>
      </c>
      <c r="C39" s="34">
        <v>0</v>
      </c>
      <c r="D39" s="34"/>
      <c r="E39" s="34">
        <v>0</v>
      </c>
      <c r="F39" s="34"/>
      <c r="G39" s="34">
        <v>0</v>
      </c>
      <c r="H39" s="34"/>
      <c r="I39" s="34">
        <v>0</v>
      </c>
      <c r="J39" s="29"/>
      <c r="K39" s="29">
        <v>200000</v>
      </c>
      <c r="L39" s="31"/>
      <c r="M39" s="29">
        <v>3942088819</v>
      </c>
      <c r="N39" s="31"/>
      <c r="O39" s="29">
        <v>4193164309</v>
      </c>
      <c r="P39" s="31"/>
      <c r="Q39" s="29">
        <v>-251075490</v>
      </c>
    </row>
    <row r="40" spans="1:17" ht="18" x14ac:dyDescent="0.4">
      <c r="A40" s="21" t="s">
        <v>162</v>
      </c>
      <c r="C40" s="34">
        <v>0</v>
      </c>
      <c r="D40" s="34"/>
      <c r="E40" s="34">
        <v>0</v>
      </c>
      <c r="F40" s="34"/>
      <c r="G40" s="34">
        <v>0</v>
      </c>
      <c r="H40" s="34"/>
      <c r="I40" s="34">
        <v>0</v>
      </c>
      <c r="J40" s="29"/>
      <c r="K40" s="29">
        <v>4133</v>
      </c>
      <c r="L40" s="31"/>
      <c r="M40" s="29">
        <v>258829753</v>
      </c>
      <c r="N40" s="31"/>
      <c r="O40" s="29">
        <v>84727335</v>
      </c>
      <c r="P40" s="31"/>
      <c r="Q40" s="29">
        <v>174102418</v>
      </c>
    </row>
    <row r="41" spans="1:17" ht="18" x14ac:dyDescent="0.4">
      <c r="A41" s="21" t="s">
        <v>224</v>
      </c>
      <c r="C41" s="34">
        <v>0</v>
      </c>
      <c r="D41" s="34"/>
      <c r="E41" s="34">
        <v>0</v>
      </c>
      <c r="F41" s="34"/>
      <c r="G41" s="34">
        <v>0</v>
      </c>
      <c r="H41" s="34"/>
      <c r="I41" s="34">
        <v>0</v>
      </c>
      <c r="J41" s="29"/>
      <c r="K41" s="29">
        <v>408266</v>
      </c>
      <c r="L41" s="31"/>
      <c r="M41" s="29">
        <v>10339652960</v>
      </c>
      <c r="N41" s="31"/>
      <c r="O41" s="29">
        <v>10923707920</v>
      </c>
      <c r="P41" s="31"/>
      <c r="Q41" s="29">
        <v>-584054960</v>
      </c>
    </row>
    <row r="42" spans="1:17" ht="18" x14ac:dyDescent="0.4">
      <c r="A42" s="21" t="s">
        <v>225</v>
      </c>
      <c r="C42" s="34">
        <v>0</v>
      </c>
      <c r="D42" s="34"/>
      <c r="E42" s="34">
        <v>0</v>
      </c>
      <c r="F42" s="34"/>
      <c r="G42" s="34">
        <v>0</v>
      </c>
      <c r="H42" s="34"/>
      <c r="I42" s="34">
        <v>0</v>
      </c>
      <c r="J42" s="29"/>
      <c r="K42" s="29">
        <v>10978</v>
      </c>
      <c r="L42" s="31"/>
      <c r="M42" s="29">
        <v>827137578</v>
      </c>
      <c r="N42" s="31"/>
      <c r="O42" s="29">
        <v>777787967</v>
      </c>
      <c r="P42" s="31"/>
      <c r="Q42" s="29">
        <v>49349611</v>
      </c>
    </row>
    <row r="43" spans="1:17" ht="18" x14ac:dyDescent="0.4">
      <c r="A43" s="21" t="s">
        <v>35</v>
      </c>
      <c r="C43" s="29">
        <v>303736</v>
      </c>
      <c r="D43" s="31"/>
      <c r="E43" s="29">
        <v>9358297887</v>
      </c>
      <c r="F43" s="31"/>
      <c r="G43" s="29">
        <v>6115424468</v>
      </c>
      <c r="H43" s="31"/>
      <c r="I43" s="29">
        <v>3242873419</v>
      </c>
      <c r="J43" s="31"/>
      <c r="K43" s="29">
        <v>607472</v>
      </c>
      <c r="L43" s="31"/>
      <c r="M43" s="29">
        <v>17627420449</v>
      </c>
      <c r="N43" s="31"/>
      <c r="O43" s="29">
        <v>12237368333</v>
      </c>
      <c r="P43" s="31"/>
      <c r="Q43" s="29">
        <v>5390052116</v>
      </c>
    </row>
    <row r="44" spans="1:17" ht="18" x14ac:dyDescent="0.4">
      <c r="A44" s="21" t="s">
        <v>165</v>
      </c>
      <c r="C44" s="34">
        <v>0</v>
      </c>
      <c r="D44" s="34"/>
      <c r="E44" s="34">
        <v>0</v>
      </c>
      <c r="F44" s="34"/>
      <c r="G44" s="34">
        <v>0</v>
      </c>
      <c r="H44" s="34"/>
      <c r="I44" s="34">
        <v>0</v>
      </c>
      <c r="J44" s="29"/>
      <c r="K44" s="29">
        <v>812425</v>
      </c>
      <c r="L44" s="31"/>
      <c r="M44" s="29">
        <v>15255651109</v>
      </c>
      <c r="N44" s="31"/>
      <c r="O44" s="29">
        <v>12232525426</v>
      </c>
      <c r="P44" s="31"/>
      <c r="Q44" s="29">
        <v>3023125683</v>
      </c>
    </row>
    <row r="45" spans="1:17" ht="18" x14ac:dyDescent="0.4">
      <c r="A45" s="21" t="s">
        <v>37</v>
      </c>
      <c r="C45" s="34">
        <v>0</v>
      </c>
      <c r="D45" s="34"/>
      <c r="E45" s="34">
        <v>0</v>
      </c>
      <c r="F45" s="34"/>
      <c r="G45" s="34">
        <v>0</v>
      </c>
      <c r="H45" s="34"/>
      <c r="I45" s="34">
        <v>0</v>
      </c>
      <c r="J45" s="29"/>
      <c r="K45" s="29">
        <v>6489569</v>
      </c>
      <c r="L45" s="31"/>
      <c r="M45" s="29">
        <v>71642112717</v>
      </c>
      <c r="N45" s="31"/>
      <c r="O45" s="29">
        <v>67241708653</v>
      </c>
      <c r="P45" s="31"/>
      <c r="Q45" s="29">
        <v>4400404064</v>
      </c>
    </row>
    <row r="46" spans="1:17" ht="18" x14ac:dyDescent="0.4">
      <c r="A46" s="21" t="s">
        <v>226</v>
      </c>
      <c r="C46" s="34">
        <v>0</v>
      </c>
      <c r="D46" s="34"/>
      <c r="E46" s="34">
        <v>0</v>
      </c>
      <c r="F46" s="34"/>
      <c r="G46" s="34">
        <v>0</v>
      </c>
      <c r="H46" s="34"/>
      <c r="I46" s="34">
        <v>0</v>
      </c>
      <c r="J46" s="29"/>
      <c r="K46" s="29">
        <v>160</v>
      </c>
      <c r="L46" s="31"/>
      <c r="M46" s="29">
        <v>9237512</v>
      </c>
      <c r="N46" s="31"/>
      <c r="O46" s="29">
        <v>10383987</v>
      </c>
      <c r="P46" s="31"/>
      <c r="Q46" s="29">
        <v>-1146475</v>
      </c>
    </row>
    <row r="47" spans="1:17" ht="36" x14ac:dyDescent="0.4">
      <c r="A47" s="21" t="s">
        <v>39</v>
      </c>
      <c r="C47" s="34">
        <v>0</v>
      </c>
      <c r="D47" s="34"/>
      <c r="E47" s="34">
        <v>0</v>
      </c>
      <c r="F47" s="34"/>
      <c r="G47" s="34">
        <v>0</v>
      </c>
      <c r="H47" s="34"/>
      <c r="I47" s="34">
        <v>0</v>
      </c>
      <c r="J47" s="29"/>
      <c r="K47" s="29">
        <v>4209</v>
      </c>
      <c r="L47" s="31"/>
      <c r="M47" s="29">
        <v>87863094</v>
      </c>
      <c r="N47" s="31"/>
      <c r="O47" s="29">
        <v>98837708</v>
      </c>
      <c r="P47" s="31"/>
      <c r="Q47" s="29">
        <v>-10974614</v>
      </c>
    </row>
    <row r="48" spans="1:17" ht="18" x14ac:dyDescent="0.4">
      <c r="A48" s="21" t="s">
        <v>40</v>
      </c>
      <c r="C48" s="29">
        <v>2000000</v>
      </c>
      <c r="D48" s="31"/>
      <c r="E48" s="29">
        <v>15346238605</v>
      </c>
      <c r="F48" s="31"/>
      <c r="G48" s="29">
        <v>12482876046</v>
      </c>
      <c r="H48" s="31"/>
      <c r="I48" s="29">
        <v>2863362559</v>
      </c>
      <c r="J48" s="31"/>
      <c r="K48" s="29">
        <v>2000000</v>
      </c>
      <c r="L48" s="31"/>
      <c r="M48" s="29">
        <v>15346238605</v>
      </c>
      <c r="N48" s="31"/>
      <c r="O48" s="29">
        <v>12482876046</v>
      </c>
      <c r="P48" s="31"/>
      <c r="Q48" s="29">
        <v>2863362559</v>
      </c>
    </row>
    <row r="49" spans="1:17" ht="18" x14ac:dyDescent="0.4">
      <c r="A49" s="21" t="s">
        <v>41</v>
      </c>
      <c r="C49" s="34">
        <v>0</v>
      </c>
      <c r="D49" s="34"/>
      <c r="E49" s="34">
        <v>0</v>
      </c>
      <c r="F49" s="34"/>
      <c r="G49" s="34">
        <v>0</v>
      </c>
      <c r="H49" s="34"/>
      <c r="I49" s="34">
        <v>0</v>
      </c>
      <c r="J49" s="29"/>
      <c r="K49" s="29">
        <v>200000</v>
      </c>
      <c r="L49" s="31"/>
      <c r="M49" s="29">
        <v>3068284363</v>
      </c>
      <c r="N49" s="31"/>
      <c r="O49" s="29">
        <v>3520452443</v>
      </c>
      <c r="P49" s="31"/>
      <c r="Q49" s="29">
        <v>-452168080</v>
      </c>
    </row>
    <row r="50" spans="1:17" ht="18" x14ac:dyDescent="0.4">
      <c r="A50" s="21" t="s">
        <v>42</v>
      </c>
      <c r="C50" s="34">
        <v>0</v>
      </c>
      <c r="D50" s="34"/>
      <c r="E50" s="34">
        <v>0</v>
      </c>
      <c r="F50" s="34"/>
      <c r="G50" s="34">
        <v>0</v>
      </c>
      <c r="H50" s="34"/>
      <c r="I50" s="34">
        <v>0</v>
      </c>
      <c r="J50" s="29"/>
      <c r="K50" s="29">
        <v>89959</v>
      </c>
      <c r="L50" s="31"/>
      <c r="M50" s="29">
        <v>518657719</v>
      </c>
      <c r="N50" s="31"/>
      <c r="O50" s="29">
        <v>667383669</v>
      </c>
      <c r="P50" s="31"/>
      <c r="Q50" s="29">
        <v>-148725950</v>
      </c>
    </row>
    <row r="51" spans="1:17" ht="18" x14ac:dyDescent="0.4">
      <c r="A51" s="21" t="s">
        <v>227</v>
      </c>
      <c r="C51" s="34">
        <v>0</v>
      </c>
      <c r="D51" s="34"/>
      <c r="E51" s="34">
        <v>0</v>
      </c>
      <c r="F51" s="34"/>
      <c r="G51" s="34">
        <v>0</v>
      </c>
      <c r="H51" s="34"/>
      <c r="I51" s="34">
        <v>0</v>
      </c>
      <c r="J51" s="29"/>
      <c r="K51" s="29">
        <v>1000000</v>
      </c>
      <c r="L51" s="31"/>
      <c r="M51" s="29">
        <v>30847519295</v>
      </c>
      <c r="N51" s="31"/>
      <c r="O51" s="29">
        <v>25272979285</v>
      </c>
      <c r="P51" s="31"/>
      <c r="Q51" s="29">
        <v>5574540010</v>
      </c>
    </row>
    <row r="52" spans="1:17" ht="18" x14ac:dyDescent="0.4">
      <c r="A52" s="21" t="s">
        <v>44</v>
      </c>
      <c r="C52" s="29">
        <v>350000</v>
      </c>
      <c r="D52" s="31"/>
      <c r="E52" s="29">
        <v>30677876880</v>
      </c>
      <c r="F52" s="31"/>
      <c r="G52" s="29">
        <v>32964532699</v>
      </c>
      <c r="H52" s="31"/>
      <c r="I52" s="29">
        <v>-2286655819</v>
      </c>
      <c r="J52" s="31"/>
      <c r="K52" s="29">
        <v>350000</v>
      </c>
      <c r="L52" s="31"/>
      <c r="M52" s="29">
        <v>30677876880</v>
      </c>
      <c r="N52" s="31"/>
      <c r="O52" s="29">
        <v>32964532699</v>
      </c>
      <c r="P52" s="31"/>
      <c r="Q52" s="29">
        <v>-2286655819</v>
      </c>
    </row>
    <row r="53" spans="1:17" ht="18" x14ac:dyDescent="0.4">
      <c r="A53" s="21" t="s">
        <v>45</v>
      </c>
      <c r="C53" s="30">
        <v>0</v>
      </c>
      <c r="D53" s="30"/>
      <c r="E53" s="30">
        <v>0</v>
      </c>
      <c r="F53" s="30"/>
      <c r="G53" s="30">
        <v>0</v>
      </c>
      <c r="H53" s="30"/>
      <c r="I53" s="30">
        <v>0</v>
      </c>
      <c r="J53" s="29"/>
      <c r="K53" s="29">
        <v>320000</v>
      </c>
      <c r="L53" s="31"/>
      <c r="M53" s="29">
        <v>9851892881</v>
      </c>
      <c r="N53" s="31"/>
      <c r="O53" s="29">
        <v>10559075271</v>
      </c>
      <c r="P53" s="31"/>
      <c r="Q53" s="29">
        <v>-707182390</v>
      </c>
    </row>
    <row r="54" spans="1:17" ht="18" x14ac:dyDescent="0.4">
      <c r="A54" s="21" t="s">
        <v>46</v>
      </c>
      <c r="C54" s="29">
        <v>200000</v>
      </c>
      <c r="D54" s="31"/>
      <c r="E54" s="29">
        <v>17572076912</v>
      </c>
      <c r="F54" s="31"/>
      <c r="G54" s="29">
        <v>11780477602</v>
      </c>
      <c r="H54" s="31"/>
      <c r="I54" s="29">
        <v>5791599310</v>
      </c>
      <c r="J54" s="31"/>
      <c r="K54" s="29">
        <v>300000</v>
      </c>
      <c r="L54" s="31"/>
      <c r="M54" s="29">
        <v>28966766575</v>
      </c>
      <c r="N54" s="31"/>
      <c r="O54" s="29">
        <v>20626516471</v>
      </c>
      <c r="P54" s="31"/>
      <c r="Q54" s="29">
        <v>8340250104</v>
      </c>
    </row>
    <row r="55" spans="1:17" ht="18" x14ac:dyDescent="0.4">
      <c r="A55" s="16" t="s">
        <v>47</v>
      </c>
      <c r="C55" s="32">
        <f>SUM(C9:$C$54)</f>
        <v>6608851</v>
      </c>
      <c r="D55" s="31"/>
      <c r="E55" s="32">
        <f>SUM(E9:$E$54)</f>
        <v>93454997085</v>
      </c>
      <c r="F55" s="31"/>
      <c r="G55" s="32">
        <f>SUM(G9:$G$54)</f>
        <v>82369591310</v>
      </c>
      <c r="H55" s="31"/>
      <c r="I55" s="32">
        <f>SUM(I9:$I$54)</f>
        <v>11085405775</v>
      </c>
      <c r="J55" s="31"/>
      <c r="K55" s="32">
        <f>SUM(K9:$K$54)</f>
        <v>91786531</v>
      </c>
      <c r="L55" s="31"/>
      <c r="M55" s="32">
        <f>SUM(M9:$M$54)</f>
        <v>713589497615</v>
      </c>
      <c r="N55" s="31"/>
      <c r="O55" s="32">
        <f>SUM(O9:$O$54)</f>
        <v>653732794362</v>
      </c>
      <c r="P55" s="31"/>
      <c r="Q55" s="32">
        <f>SUM(Q9:$Q$54)</f>
        <v>59856703253</v>
      </c>
    </row>
    <row r="56" spans="1:17" ht="18" x14ac:dyDescent="0.4">
      <c r="C56" s="18"/>
      <c r="E56" s="18"/>
      <c r="G56" s="18"/>
      <c r="I56" s="18"/>
      <c r="K56" s="18"/>
      <c r="M56" s="18"/>
      <c r="O56" s="18"/>
      <c r="Q56" s="18"/>
    </row>
    <row r="58" spans="1:17" ht="18" x14ac:dyDescent="0.4">
      <c r="A58" s="24" t="s">
        <v>228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6"/>
    </row>
  </sheetData>
  <mergeCells count="7">
    <mergeCell ref="A58:Q58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46"/>
  <sheetViews>
    <sheetView rightToLeft="1" topLeftCell="A19" workbookViewId="0">
      <selection activeCell="M14" sqref="M14:M42"/>
    </sheetView>
  </sheetViews>
  <sheetFormatPr defaultRowHeight="17.25" x14ac:dyDescent="0.4"/>
  <cols>
    <col min="1" max="1" width="21.28515625" style="3" customWidth="1"/>
    <col min="2" max="2" width="1.42578125" style="3" customWidth="1"/>
    <col min="3" max="3" width="14.140625" style="3" customWidth="1"/>
    <col min="4" max="4" width="1.42578125" style="3" customWidth="1"/>
    <col min="5" max="5" width="17" style="3" customWidth="1"/>
    <col min="6" max="6" width="1.42578125" style="3" customWidth="1"/>
    <col min="7" max="7" width="17" style="3" customWidth="1"/>
    <col min="8" max="8" width="1.42578125" style="3" customWidth="1"/>
    <col min="9" max="9" width="17" style="3" customWidth="1"/>
    <col min="10" max="10" width="1.42578125" style="3" customWidth="1"/>
    <col min="11" max="11" width="14.140625" style="3" customWidth="1"/>
    <col min="12" max="12" width="1.42578125" style="3" customWidth="1"/>
    <col min="13" max="13" width="17" style="3" customWidth="1"/>
    <col min="14" max="14" width="1.42578125" style="3" customWidth="1"/>
    <col min="15" max="15" width="17" style="3" customWidth="1"/>
    <col min="16" max="16" width="1.42578125" style="3" customWidth="1"/>
    <col min="17" max="17" width="17" style="3" customWidth="1"/>
    <col min="18" max="16384" width="9.140625" style="3"/>
  </cols>
  <sheetData>
    <row r="1" spans="1:17" ht="20.100000000000001" customHeight="1" x14ac:dyDescent="0.4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0.100000000000001" customHeight="1" x14ac:dyDescent="0.4">
      <c r="A2" s="4" t="s">
        <v>134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0.100000000000001" customHeight="1" x14ac:dyDescent="0.4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1:17" ht="18.75" x14ac:dyDescent="0.4">
      <c r="A5" s="5" t="s">
        <v>229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7" spans="1:17" ht="18.75" x14ac:dyDescent="0.4">
      <c r="C7" s="6" t="s">
        <v>150</v>
      </c>
      <c r="D7" s="7"/>
      <c r="E7" s="7"/>
      <c r="F7" s="7"/>
      <c r="G7" s="7"/>
      <c r="H7" s="7"/>
      <c r="I7" s="7"/>
      <c r="K7" s="6" t="s">
        <v>7</v>
      </c>
      <c r="L7" s="7"/>
      <c r="M7" s="7"/>
      <c r="N7" s="7"/>
      <c r="O7" s="7"/>
      <c r="P7" s="7"/>
      <c r="Q7" s="7"/>
    </row>
    <row r="8" spans="1:17" ht="37.5" x14ac:dyDescent="0.4">
      <c r="A8" s="23" t="s">
        <v>136</v>
      </c>
      <c r="C8" s="20" t="s">
        <v>9</v>
      </c>
      <c r="E8" s="20" t="s">
        <v>11</v>
      </c>
      <c r="G8" s="20" t="s">
        <v>203</v>
      </c>
      <c r="I8" s="20" t="s">
        <v>230</v>
      </c>
      <c r="K8" s="20" t="s">
        <v>9</v>
      </c>
      <c r="M8" s="20" t="s">
        <v>11</v>
      </c>
      <c r="O8" s="20" t="s">
        <v>203</v>
      </c>
      <c r="Q8" s="20" t="s">
        <v>230</v>
      </c>
    </row>
    <row r="9" spans="1:17" ht="36" x14ac:dyDescent="0.4">
      <c r="A9" s="21" t="s">
        <v>69</v>
      </c>
      <c r="C9" s="29">
        <v>36000</v>
      </c>
      <c r="D9" s="31"/>
      <c r="E9" s="29">
        <v>25992328036</v>
      </c>
      <c r="F9" s="31"/>
      <c r="G9" s="29">
        <v>25412473154</v>
      </c>
      <c r="H9" s="31"/>
      <c r="I9" s="29">
        <v>579854882</v>
      </c>
      <c r="J9" s="31"/>
      <c r="K9" s="29">
        <v>36000</v>
      </c>
      <c r="L9" s="31"/>
      <c r="M9" s="29">
        <v>25992328036</v>
      </c>
      <c r="N9" s="31"/>
      <c r="O9" s="29">
        <v>23186181729</v>
      </c>
      <c r="P9" s="31"/>
      <c r="Q9" s="29">
        <v>2806146307</v>
      </c>
    </row>
    <row r="10" spans="1:17" ht="36" x14ac:dyDescent="0.4">
      <c r="A10" s="21" t="s">
        <v>74</v>
      </c>
      <c r="C10" s="29">
        <v>43499</v>
      </c>
      <c r="D10" s="31"/>
      <c r="E10" s="29">
        <v>41236101452</v>
      </c>
      <c r="F10" s="31"/>
      <c r="G10" s="29">
        <v>40487619349</v>
      </c>
      <c r="H10" s="31"/>
      <c r="I10" s="29">
        <v>748482103</v>
      </c>
      <c r="J10" s="31"/>
      <c r="K10" s="29">
        <v>43499</v>
      </c>
      <c r="L10" s="31"/>
      <c r="M10" s="29">
        <v>41236101452</v>
      </c>
      <c r="N10" s="31"/>
      <c r="O10" s="29">
        <v>35649841591</v>
      </c>
      <c r="P10" s="31"/>
      <c r="Q10" s="29">
        <v>5586259861</v>
      </c>
    </row>
    <row r="11" spans="1:17" ht="36" x14ac:dyDescent="0.4">
      <c r="A11" s="21" t="s">
        <v>77</v>
      </c>
      <c r="C11" s="29">
        <v>57530</v>
      </c>
      <c r="D11" s="31"/>
      <c r="E11" s="29">
        <v>56679211731</v>
      </c>
      <c r="F11" s="31"/>
      <c r="G11" s="29">
        <v>55856681841</v>
      </c>
      <c r="H11" s="31"/>
      <c r="I11" s="29">
        <v>822529890</v>
      </c>
      <c r="J11" s="31"/>
      <c r="K11" s="29">
        <v>57530</v>
      </c>
      <c r="L11" s="31"/>
      <c r="M11" s="29">
        <v>56679211731</v>
      </c>
      <c r="N11" s="31"/>
      <c r="O11" s="29">
        <v>51619505011</v>
      </c>
      <c r="P11" s="31"/>
      <c r="Q11" s="29">
        <v>5059706720</v>
      </c>
    </row>
    <row r="12" spans="1:17" ht="36" x14ac:dyDescent="0.4">
      <c r="A12" s="21" t="s">
        <v>80</v>
      </c>
      <c r="C12" s="29">
        <v>40933</v>
      </c>
      <c r="D12" s="31"/>
      <c r="E12" s="29">
        <v>37953155953</v>
      </c>
      <c r="F12" s="31"/>
      <c r="G12" s="29">
        <v>37400251356</v>
      </c>
      <c r="H12" s="31"/>
      <c r="I12" s="29">
        <v>552904597</v>
      </c>
      <c r="J12" s="31"/>
      <c r="K12" s="29">
        <v>40933</v>
      </c>
      <c r="L12" s="31"/>
      <c r="M12" s="29">
        <v>37953155953</v>
      </c>
      <c r="N12" s="31"/>
      <c r="O12" s="29">
        <v>32770708719</v>
      </c>
      <c r="P12" s="31"/>
      <c r="Q12" s="29">
        <v>5182447234</v>
      </c>
    </row>
    <row r="13" spans="1:17" ht="33.75" customHeight="1" x14ac:dyDescent="0.4">
      <c r="A13" s="21" t="s">
        <v>63</v>
      </c>
      <c r="C13" s="29">
        <v>82900</v>
      </c>
      <c r="D13" s="31"/>
      <c r="E13" s="29">
        <v>80920600482</v>
      </c>
      <c r="F13" s="31"/>
      <c r="G13" s="29">
        <v>80920600482</v>
      </c>
      <c r="H13" s="31"/>
      <c r="I13" s="29">
        <v>0</v>
      </c>
      <c r="J13" s="31"/>
      <c r="K13" s="29">
        <v>82900</v>
      </c>
      <c r="L13" s="31"/>
      <c r="M13" s="29">
        <v>80920600482</v>
      </c>
      <c r="N13" s="31"/>
      <c r="O13" s="29">
        <v>79362945909</v>
      </c>
      <c r="P13" s="31"/>
      <c r="Q13" s="29">
        <v>1557654573</v>
      </c>
    </row>
    <row r="14" spans="1:17" ht="18" x14ac:dyDescent="0.4">
      <c r="A14" s="21" t="s">
        <v>17</v>
      </c>
      <c r="C14" s="29">
        <v>1249992</v>
      </c>
      <c r="D14" s="31"/>
      <c r="E14" s="29">
        <v>22602067221</v>
      </c>
      <c r="F14" s="31"/>
      <c r="G14" s="29">
        <v>21521044764</v>
      </c>
      <c r="H14" s="31"/>
      <c r="I14" s="29">
        <v>1081022457</v>
      </c>
      <c r="J14" s="31"/>
      <c r="K14" s="29">
        <v>1249992</v>
      </c>
      <c r="L14" s="31"/>
      <c r="M14" s="29">
        <v>22602067221</v>
      </c>
      <c r="N14" s="31"/>
      <c r="O14" s="29">
        <v>26674073793</v>
      </c>
      <c r="P14" s="31"/>
      <c r="Q14" s="29">
        <v>-4072006572</v>
      </c>
    </row>
    <row r="15" spans="1:17" ht="18" x14ac:dyDescent="0.4">
      <c r="A15" s="21" t="s">
        <v>18</v>
      </c>
      <c r="C15" s="29">
        <v>5100000</v>
      </c>
      <c r="D15" s="31"/>
      <c r="E15" s="29">
        <v>22052999250</v>
      </c>
      <c r="F15" s="31"/>
      <c r="G15" s="29">
        <v>20631061400</v>
      </c>
      <c r="H15" s="31"/>
      <c r="I15" s="29">
        <v>1421937850</v>
      </c>
      <c r="J15" s="31"/>
      <c r="K15" s="29">
        <v>5100000</v>
      </c>
      <c r="L15" s="31"/>
      <c r="M15" s="29">
        <v>22052999250</v>
      </c>
      <c r="N15" s="31"/>
      <c r="O15" s="29">
        <v>20631061400</v>
      </c>
      <c r="P15" s="31"/>
      <c r="Q15" s="29">
        <v>1421937850</v>
      </c>
    </row>
    <row r="16" spans="1:17" ht="18" x14ac:dyDescent="0.4">
      <c r="A16" s="21" t="s">
        <v>19</v>
      </c>
      <c r="C16" s="29">
        <v>1036153</v>
      </c>
      <c r="D16" s="31"/>
      <c r="E16" s="29">
        <v>6694921283</v>
      </c>
      <c r="F16" s="31"/>
      <c r="G16" s="29">
        <v>5644333635</v>
      </c>
      <c r="H16" s="31"/>
      <c r="I16" s="29">
        <v>1050587648</v>
      </c>
      <c r="J16" s="31"/>
      <c r="K16" s="29">
        <v>1036153</v>
      </c>
      <c r="L16" s="31"/>
      <c r="M16" s="29">
        <v>6694921283</v>
      </c>
      <c r="N16" s="31"/>
      <c r="O16" s="29">
        <v>6808738821</v>
      </c>
      <c r="P16" s="31"/>
      <c r="Q16" s="29">
        <v>-113817538</v>
      </c>
    </row>
    <row r="17" spans="1:17" ht="18" x14ac:dyDescent="0.4">
      <c r="A17" s="21" t="s">
        <v>20</v>
      </c>
      <c r="C17" s="29">
        <v>38137</v>
      </c>
      <c r="D17" s="31"/>
      <c r="E17" s="29">
        <v>26537059</v>
      </c>
      <c r="F17" s="31"/>
      <c r="G17" s="29">
        <v>26537059</v>
      </c>
      <c r="H17" s="31"/>
      <c r="I17" s="29">
        <v>0</v>
      </c>
      <c r="J17" s="31"/>
      <c r="K17" s="29">
        <v>38137</v>
      </c>
      <c r="L17" s="31"/>
      <c r="M17" s="29">
        <v>26537059</v>
      </c>
      <c r="N17" s="31"/>
      <c r="O17" s="29">
        <v>26720135</v>
      </c>
      <c r="P17" s="31"/>
      <c r="Q17" s="29">
        <v>-183076</v>
      </c>
    </row>
    <row r="18" spans="1:17" ht="36" x14ac:dyDescent="0.4">
      <c r="A18" s="21" t="s">
        <v>21</v>
      </c>
      <c r="C18" s="29">
        <v>108053</v>
      </c>
      <c r="D18" s="31"/>
      <c r="E18" s="29">
        <v>53705042</v>
      </c>
      <c r="F18" s="31"/>
      <c r="G18" s="29">
        <v>53705042</v>
      </c>
      <c r="H18" s="31"/>
      <c r="I18" s="29">
        <v>0</v>
      </c>
      <c r="J18" s="31"/>
      <c r="K18" s="29">
        <v>108053</v>
      </c>
      <c r="L18" s="31"/>
      <c r="M18" s="29">
        <v>53705042</v>
      </c>
      <c r="N18" s="31"/>
      <c r="O18" s="29">
        <v>54075554</v>
      </c>
      <c r="P18" s="31"/>
      <c r="Q18" s="29">
        <v>-370512</v>
      </c>
    </row>
    <row r="19" spans="1:17" ht="18" x14ac:dyDescent="0.4">
      <c r="A19" s="21" t="s">
        <v>22</v>
      </c>
      <c r="C19" s="29">
        <v>1078621</v>
      </c>
      <c r="D19" s="31"/>
      <c r="E19" s="29">
        <v>6154446397</v>
      </c>
      <c r="F19" s="31"/>
      <c r="G19" s="29">
        <v>5721996366</v>
      </c>
      <c r="H19" s="31"/>
      <c r="I19" s="29">
        <v>432450031</v>
      </c>
      <c r="J19" s="31"/>
      <c r="K19" s="29">
        <v>1078621</v>
      </c>
      <c r="L19" s="31"/>
      <c r="M19" s="29">
        <v>6154446397</v>
      </c>
      <c r="N19" s="31"/>
      <c r="O19" s="29">
        <v>5721996366</v>
      </c>
      <c r="P19" s="31"/>
      <c r="Q19" s="29">
        <v>432450031</v>
      </c>
    </row>
    <row r="20" spans="1:17" ht="18" x14ac:dyDescent="0.4">
      <c r="A20" s="21" t="s">
        <v>23</v>
      </c>
      <c r="C20" s="29">
        <v>25453</v>
      </c>
      <c r="D20" s="31"/>
      <c r="E20" s="29">
        <v>25301555</v>
      </c>
      <c r="F20" s="31"/>
      <c r="G20" s="29">
        <v>25301555</v>
      </c>
      <c r="H20" s="31"/>
      <c r="I20" s="29">
        <v>0</v>
      </c>
      <c r="J20" s="31"/>
      <c r="K20" s="29">
        <v>25453</v>
      </c>
      <c r="L20" s="31"/>
      <c r="M20" s="29">
        <v>25301555</v>
      </c>
      <c r="N20" s="31"/>
      <c r="O20" s="29">
        <v>25476109</v>
      </c>
      <c r="P20" s="31"/>
      <c r="Q20" s="29">
        <v>-174554</v>
      </c>
    </row>
    <row r="21" spans="1:17" ht="18" x14ac:dyDescent="0.4">
      <c r="A21" s="21" t="s">
        <v>24</v>
      </c>
      <c r="C21" s="29">
        <v>700000</v>
      </c>
      <c r="D21" s="31"/>
      <c r="E21" s="29">
        <v>3523012605</v>
      </c>
      <c r="F21" s="31"/>
      <c r="G21" s="29">
        <v>3565947698</v>
      </c>
      <c r="H21" s="31"/>
      <c r="I21" s="29">
        <v>-42935093</v>
      </c>
      <c r="J21" s="31"/>
      <c r="K21" s="29">
        <v>700000</v>
      </c>
      <c r="L21" s="31"/>
      <c r="M21" s="29">
        <v>3523012605</v>
      </c>
      <c r="N21" s="31"/>
      <c r="O21" s="29">
        <v>3565947698</v>
      </c>
      <c r="P21" s="31"/>
      <c r="Q21" s="29">
        <v>-42935093</v>
      </c>
    </row>
    <row r="22" spans="1:17" ht="36" x14ac:dyDescent="0.4">
      <c r="A22" s="21" t="s">
        <v>25</v>
      </c>
      <c r="C22" s="29">
        <v>325402</v>
      </c>
      <c r="D22" s="31"/>
      <c r="E22" s="29">
        <v>8167512917</v>
      </c>
      <c r="F22" s="31"/>
      <c r="G22" s="29">
        <v>7391194858</v>
      </c>
      <c r="H22" s="31"/>
      <c r="I22" s="29">
        <v>776318059</v>
      </c>
      <c r="J22" s="31"/>
      <c r="K22" s="29">
        <v>325402</v>
      </c>
      <c r="L22" s="31"/>
      <c r="M22" s="29">
        <v>8167512917</v>
      </c>
      <c r="N22" s="31"/>
      <c r="O22" s="29">
        <v>2485071655</v>
      </c>
      <c r="P22" s="31"/>
      <c r="Q22" s="29">
        <v>5682441262</v>
      </c>
    </row>
    <row r="23" spans="1:17" ht="36" x14ac:dyDescent="0.4">
      <c r="A23" s="21" t="s">
        <v>26</v>
      </c>
      <c r="C23" s="29">
        <v>2850000</v>
      </c>
      <c r="D23" s="31"/>
      <c r="E23" s="29">
        <v>16788609855</v>
      </c>
      <c r="F23" s="31"/>
      <c r="G23" s="29">
        <v>16148342250</v>
      </c>
      <c r="H23" s="31"/>
      <c r="I23" s="29">
        <v>640267605</v>
      </c>
      <c r="J23" s="31"/>
      <c r="K23" s="29">
        <v>2850000</v>
      </c>
      <c r="L23" s="31"/>
      <c r="M23" s="29">
        <v>16788609855</v>
      </c>
      <c r="N23" s="31"/>
      <c r="O23" s="29">
        <v>21471373376</v>
      </c>
      <c r="P23" s="31"/>
      <c r="Q23" s="29">
        <v>-4682763521</v>
      </c>
    </row>
    <row r="24" spans="1:17" ht="18" x14ac:dyDescent="0.4">
      <c r="A24" s="21" t="s">
        <v>27</v>
      </c>
      <c r="C24" s="29">
        <v>100000</v>
      </c>
      <c r="D24" s="31"/>
      <c r="E24" s="29">
        <v>3722717250</v>
      </c>
      <c r="F24" s="31"/>
      <c r="G24" s="29">
        <v>3270424500</v>
      </c>
      <c r="H24" s="31"/>
      <c r="I24" s="29">
        <v>452292750</v>
      </c>
      <c r="J24" s="31"/>
      <c r="K24" s="29">
        <v>100000</v>
      </c>
      <c r="L24" s="31"/>
      <c r="M24" s="29">
        <v>3722717250</v>
      </c>
      <c r="N24" s="31"/>
      <c r="O24" s="29">
        <v>3401192061</v>
      </c>
      <c r="P24" s="31"/>
      <c r="Q24" s="29">
        <v>321525189</v>
      </c>
    </row>
    <row r="25" spans="1:17" ht="18" x14ac:dyDescent="0.4">
      <c r="A25" s="21" t="s">
        <v>28</v>
      </c>
      <c r="C25" s="29">
        <v>0</v>
      </c>
      <c r="D25" s="31"/>
      <c r="E25" s="29">
        <v>0</v>
      </c>
      <c r="F25" s="31"/>
      <c r="G25" s="29">
        <v>449201050</v>
      </c>
      <c r="H25" s="31"/>
      <c r="I25" s="29">
        <v>-449201050</v>
      </c>
      <c r="J25" s="31"/>
      <c r="K25" s="30">
        <v>0</v>
      </c>
      <c r="L25" s="30"/>
      <c r="M25" s="30">
        <v>0</v>
      </c>
      <c r="N25" s="30"/>
      <c r="O25" s="30">
        <v>0</v>
      </c>
      <c r="P25" s="30"/>
      <c r="Q25" s="30">
        <v>0</v>
      </c>
    </row>
    <row r="26" spans="1:17" ht="18" x14ac:dyDescent="0.4">
      <c r="A26" s="21" t="s">
        <v>29</v>
      </c>
      <c r="C26" s="29">
        <v>1900000</v>
      </c>
      <c r="D26" s="31"/>
      <c r="E26" s="29">
        <v>16186116150</v>
      </c>
      <c r="F26" s="31"/>
      <c r="G26" s="29">
        <v>14176458085</v>
      </c>
      <c r="H26" s="31"/>
      <c r="I26" s="29">
        <v>2009658065</v>
      </c>
      <c r="J26" s="31"/>
      <c r="K26" s="29">
        <v>1900000</v>
      </c>
      <c r="L26" s="30"/>
      <c r="M26" s="29">
        <v>16186116150</v>
      </c>
      <c r="N26" s="30"/>
      <c r="O26" s="29">
        <v>13788915422</v>
      </c>
      <c r="P26" s="30"/>
      <c r="Q26" s="29">
        <v>2397200728</v>
      </c>
    </row>
    <row r="27" spans="1:17" ht="18" x14ac:dyDescent="0.4">
      <c r="A27" s="21" t="s">
        <v>30</v>
      </c>
      <c r="C27" s="29">
        <v>2125000</v>
      </c>
      <c r="D27" s="31"/>
      <c r="E27" s="29">
        <v>30079953000</v>
      </c>
      <c r="F27" s="31"/>
      <c r="G27" s="29">
        <v>26679059437</v>
      </c>
      <c r="H27" s="31"/>
      <c r="I27" s="29">
        <v>3400893563</v>
      </c>
      <c r="J27" s="31"/>
      <c r="K27" s="29">
        <v>2125000</v>
      </c>
      <c r="L27" s="30"/>
      <c r="M27" s="29">
        <v>30079953000</v>
      </c>
      <c r="N27" s="30"/>
      <c r="O27" s="29">
        <v>28458269065</v>
      </c>
      <c r="P27" s="30"/>
      <c r="Q27" s="29">
        <v>1621683935</v>
      </c>
    </row>
    <row r="28" spans="1:17" ht="18" x14ac:dyDescent="0.4">
      <c r="A28" s="21" t="s">
        <v>31</v>
      </c>
      <c r="C28" s="29">
        <v>0</v>
      </c>
      <c r="D28" s="31"/>
      <c r="E28" s="29">
        <v>0</v>
      </c>
      <c r="F28" s="31"/>
      <c r="G28" s="29">
        <v>15828019</v>
      </c>
      <c r="H28" s="31"/>
      <c r="I28" s="29">
        <v>-15828019</v>
      </c>
      <c r="J28" s="31"/>
      <c r="K28" s="30">
        <v>0</v>
      </c>
      <c r="L28" s="30"/>
      <c r="M28" s="30">
        <v>0</v>
      </c>
      <c r="N28" s="30"/>
      <c r="O28" s="30">
        <v>0</v>
      </c>
      <c r="P28" s="30"/>
      <c r="Q28" s="30">
        <v>0</v>
      </c>
    </row>
    <row r="29" spans="1:17" ht="18" x14ac:dyDescent="0.4">
      <c r="A29" s="21" t="s">
        <v>32</v>
      </c>
      <c r="C29" s="29">
        <v>508436</v>
      </c>
      <c r="D29" s="31"/>
      <c r="E29" s="29">
        <v>4063502879</v>
      </c>
      <c r="F29" s="31"/>
      <c r="G29" s="29">
        <v>4068556987</v>
      </c>
      <c r="H29" s="31"/>
      <c r="I29" s="29">
        <v>-5054108</v>
      </c>
      <c r="J29" s="31"/>
      <c r="K29" s="29">
        <v>508436</v>
      </c>
      <c r="L29" s="30"/>
      <c r="M29" s="29">
        <v>4063502879</v>
      </c>
      <c r="N29" s="30"/>
      <c r="O29" s="29">
        <v>4495346998</v>
      </c>
      <c r="P29" s="30"/>
      <c r="Q29" s="29">
        <v>-431844119</v>
      </c>
    </row>
    <row r="30" spans="1:17" ht="18" x14ac:dyDescent="0.4">
      <c r="A30" s="21" t="s">
        <v>33</v>
      </c>
      <c r="C30" s="29">
        <v>420000</v>
      </c>
      <c r="D30" s="31"/>
      <c r="E30" s="29">
        <v>9815448510</v>
      </c>
      <c r="F30" s="31"/>
      <c r="G30" s="29">
        <v>9197527355</v>
      </c>
      <c r="H30" s="31"/>
      <c r="I30" s="29">
        <v>617921155</v>
      </c>
      <c r="J30" s="31"/>
      <c r="K30" s="29">
        <v>420000</v>
      </c>
      <c r="L30" s="31"/>
      <c r="M30" s="29">
        <v>9815448510</v>
      </c>
      <c r="N30" s="31"/>
      <c r="O30" s="29">
        <v>9197527355</v>
      </c>
      <c r="P30" s="31"/>
      <c r="Q30" s="29">
        <v>617921155</v>
      </c>
    </row>
    <row r="31" spans="1:17" ht="18" x14ac:dyDescent="0.4">
      <c r="A31" s="21" t="s">
        <v>35</v>
      </c>
      <c r="C31" s="29">
        <v>0</v>
      </c>
      <c r="D31" s="31"/>
      <c r="E31" s="29">
        <v>0</v>
      </c>
      <c r="F31" s="31"/>
      <c r="G31" s="29">
        <v>2901520182</v>
      </c>
      <c r="H31" s="31"/>
      <c r="I31" s="29">
        <v>-2901520182</v>
      </c>
      <c r="J31" s="31"/>
      <c r="K31" s="30">
        <v>0</v>
      </c>
      <c r="L31" s="30"/>
      <c r="M31" s="30">
        <v>0</v>
      </c>
      <c r="N31" s="30"/>
      <c r="O31" s="30">
        <v>0</v>
      </c>
      <c r="P31" s="30"/>
      <c r="Q31" s="30">
        <v>0</v>
      </c>
    </row>
    <row r="32" spans="1:17" ht="18" x14ac:dyDescent="0.4">
      <c r="A32" s="21" t="s">
        <v>36</v>
      </c>
      <c r="C32" s="29">
        <v>1510000</v>
      </c>
      <c r="D32" s="31"/>
      <c r="E32" s="29">
        <v>21569592735</v>
      </c>
      <c r="F32" s="31"/>
      <c r="G32" s="29">
        <v>17531861040</v>
      </c>
      <c r="H32" s="31"/>
      <c r="I32" s="29">
        <v>4037731695</v>
      </c>
      <c r="J32" s="31"/>
      <c r="K32" s="29">
        <v>1510000</v>
      </c>
      <c r="L32" s="31"/>
      <c r="M32" s="29">
        <v>21569592735</v>
      </c>
      <c r="N32" s="31"/>
      <c r="O32" s="29">
        <v>17210040000</v>
      </c>
      <c r="P32" s="31"/>
      <c r="Q32" s="29">
        <v>4359552735</v>
      </c>
    </row>
    <row r="33" spans="1:17" ht="18" x14ac:dyDescent="0.4">
      <c r="A33" s="21" t="s">
        <v>37</v>
      </c>
      <c r="C33" s="29">
        <v>4000000</v>
      </c>
      <c r="D33" s="31"/>
      <c r="E33" s="29">
        <v>48032496000</v>
      </c>
      <c r="F33" s="31"/>
      <c r="G33" s="29">
        <v>49346719461</v>
      </c>
      <c r="H33" s="31"/>
      <c r="I33" s="29">
        <v>-1314223461</v>
      </c>
      <c r="J33" s="31"/>
      <c r="K33" s="29">
        <v>4000000</v>
      </c>
      <c r="L33" s="31"/>
      <c r="M33" s="29">
        <v>48032496000</v>
      </c>
      <c r="N33" s="31"/>
      <c r="O33" s="29">
        <v>49346719461</v>
      </c>
      <c r="P33" s="31"/>
      <c r="Q33" s="29">
        <v>-1314223461</v>
      </c>
    </row>
    <row r="34" spans="1:17" ht="18" x14ac:dyDescent="0.4">
      <c r="A34" s="21" t="s">
        <v>38</v>
      </c>
      <c r="C34" s="29">
        <v>2860000</v>
      </c>
      <c r="D34" s="31"/>
      <c r="E34" s="29">
        <v>15266818710</v>
      </c>
      <c r="F34" s="31"/>
      <c r="G34" s="29">
        <v>13072035834</v>
      </c>
      <c r="H34" s="31"/>
      <c r="I34" s="29">
        <v>2194782876</v>
      </c>
      <c r="J34" s="31"/>
      <c r="K34" s="29">
        <v>2860000</v>
      </c>
      <c r="L34" s="31"/>
      <c r="M34" s="29">
        <v>15266818710</v>
      </c>
      <c r="N34" s="31"/>
      <c r="O34" s="29">
        <v>21942213740</v>
      </c>
      <c r="P34" s="31"/>
      <c r="Q34" s="29">
        <v>-6675395030</v>
      </c>
    </row>
    <row r="35" spans="1:17" ht="36" x14ac:dyDescent="0.4">
      <c r="A35" s="21" t="s">
        <v>39</v>
      </c>
      <c r="C35" s="29">
        <v>497171</v>
      </c>
      <c r="D35" s="31"/>
      <c r="E35" s="29">
        <v>7991421502</v>
      </c>
      <c r="F35" s="31"/>
      <c r="G35" s="29">
        <v>7457671643</v>
      </c>
      <c r="H35" s="31"/>
      <c r="I35" s="29">
        <v>533749859</v>
      </c>
      <c r="J35" s="31"/>
      <c r="K35" s="29">
        <v>497171</v>
      </c>
      <c r="L35" s="31"/>
      <c r="M35" s="29">
        <v>7991421502</v>
      </c>
      <c r="N35" s="31"/>
      <c r="O35" s="29">
        <v>11736922659</v>
      </c>
      <c r="P35" s="31"/>
      <c r="Q35" s="29">
        <v>-3745501157</v>
      </c>
    </row>
    <row r="36" spans="1:17" ht="18" x14ac:dyDescent="0.4">
      <c r="A36" s="21" t="s">
        <v>40</v>
      </c>
      <c r="C36" s="29">
        <v>2000000</v>
      </c>
      <c r="D36" s="31"/>
      <c r="E36" s="29">
        <v>15049917000</v>
      </c>
      <c r="F36" s="31"/>
      <c r="G36" s="29">
        <v>16212955499</v>
      </c>
      <c r="H36" s="31"/>
      <c r="I36" s="29">
        <v>-1163038499</v>
      </c>
      <c r="J36" s="31"/>
      <c r="K36" s="29">
        <v>2000000</v>
      </c>
      <c r="L36" s="31"/>
      <c r="M36" s="29">
        <v>15049917000</v>
      </c>
      <c r="N36" s="31"/>
      <c r="O36" s="29">
        <v>12574732499</v>
      </c>
      <c r="P36" s="31"/>
      <c r="Q36" s="29">
        <v>2475184501</v>
      </c>
    </row>
    <row r="37" spans="1:17" ht="18" x14ac:dyDescent="0.4">
      <c r="A37" s="21" t="s">
        <v>41</v>
      </c>
      <c r="C37" s="29">
        <v>522222</v>
      </c>
      <c r="D37" s="31"/>
      <c r="E37" s="29">
        <v>8643261072</v>
      </c>
      <c r="F37" s="31"/>
      <c r="G37" s="29">
        <v>7210504282</v>
      </c>
      <c r="H37" s="31"/>
      <c r="I37" s="29">
        <v>1432756790</v>
      </c>
      <c r="J37" s="31"/>
      <c r="K37" s="29">
        <v>522222</v>
      </c>
      <c r="L37" s="31"/>
      <c r="M37" s="29">
        <v>8643261072</v>
      </c>
      <c r="N37" s="31"/>
      <c r="O37" s="29">
        <v>9240243068</v>
      </c>
      <c r="P37" s="31"/>
      <c r="Q37" s="29">
        <v>-596981996</v>
      </c>
    </row>
    <row r="38" spans="1:17" ht="18" x14ac:dyDescent="0.4">
      <c r="A38" s="21" t="s">
        <v>42</v>
      </c>
      <c r="C38" s="29">
        <v>2996964</v>
      </c>
      <c r="D38" s="31"/>
      <c r="E38" s="29">
        <v>17934375026</v>
      </c>
      <c r="F38" s="31"/>
      <c r="G38" s="29">
        <v>14674166100</v>
      </c>
      <c r="H38" s="31"/>
      <c r="I38" s="29">
        <v>3260208926</v>
      </c>
      <c r="J38" s="31"/>
      <c r="K38" s="29">
        <v>2996964</v>
      </c>
      <c r="L38" s="31"/>
      <c r="M38" s="29">
        <v>17934375026</v>
      </c>
      <c r="N38" s="31"/>
      <c r="O38" s="29">
        <v>14467413136</v>
      </c>
      <c r="P38" s="31"/>
      <c r="Q38" s="29">
        <v>3466961890</v>
      </c>
    </row>
    <row r="39" spans="1:17" ht="18" x14ac:dyDescent="0.4">
      <c r="A39" s="21" t="s">
        <v>43</v>
      </c>
      <c r="C39" s="29">
        <v>200000</v>
      </c>
      <c r="D39" s="31"/>
      <c r="E39" s="29">
        <v>9385820100</v>
      </c>
      <c r="F39" s="31"/>
      <c r="G39" s="29">
        <v>8280818651</v>
      </c>
      <c r="H39" s="31"/>
      <c r="I39" s="29">
        <v>1105001449</v>
      </c>
      <c r="J39" s="31"/>
      <c r="K39" s="29">
        <v>200000</v>
      </c>
      <c r="L39" s="31"/>
      <c r="M39" s="29">
        <v>9385820100</v>
      </c>
      <c r="N39" s="31"/>
      <c r="O39" s="29">
        <v>8280818651</v>
      </c>
      <c r="P39" s="31"/>
      <c r="Q39" s="29">
        <v>1105001449</v>
      </c>
    </row>
    <row r="40" spans="1:17" ht="18" x14ac:dyDescent="0.4">
      <c r="A40" s="21" t="s">
        <v>44</v>
      </c>
      <c r="C40" s="29">
        <v>350000</v>
      </c>
      <c r="D40" s="31"/>
      <c r="E40" s="29">
        <v>33768872550</v>
      </c>
      <c r="F40" s="31"/>
      <c r="G40" s="29">
        <v>22609100351</v>
      </c>
      <c r="H40" s="31"/>
      <c r="I40" s="29">
        <v>11159772199</v>
      </c>
      <c r="J40" s="31"/>
      <c r="K40" s="29">
        <v>350000</v>
      </c>
      <c r="L40" s="31"/>
      <c r="M40" s="29">
        <v>33768872550</v>
      </c>
      <c r="N40" s="31"/>
      <c r="O40" s="29">
        <v>33148158196</v>
      </c>
      <c r="P40" s="31"/>
      <c r="Q40" s="29">
        <v>620714354</v>
      </c>
    </row>
    <row r="41" spans="1:17" ht="18" x14ac:dyDescent="0.4">
      <c r="A41" s="21" t="s">
        <v>45</v>
      </c>
      <c r="C41" s="29">
        <v>1119227</v>
      </c>
      <c r="D41" s="31"/>
      <c r="E41" s="29">
        <v>27513796732</v>
      </c>
      <c r="F41" s="31"/>
      <c r="G41" s="29">
        <v>25522300729</v>
      </c>
      <c r="H41" s="31"/>
      <c r="I41" s="29">
        <v>1991496003</v>
      </c>
      <c r="J41" s="31"/>
      <c r="K41" s="29">
        <v>1119227</v>
      </c>
      <c r="L41" s="31"/>
      <c r="M41" s="29">
        <v>27513796732</v>
      </c>
      <c r="N41" s="31"/>
      <c r="O41" s="29">
        <v>28908125542</v>
      </c>
      <c r="P41" s="31"/>
      <c r="Q41" s="29">
        <v>-1394328810</v>
      </c>
    </row>
    <row r="42" spans="1:17" ht="18" x14ac:dyDescent="0.4">
      <c r="A42" s="21" t="s">
        <v>46</v>
      </c>
      <c r="C42" s="29">
        <v>325000</v>
      </c>
      <c r="D42" s="31"/>
      <c r="E42" s="29">
        <f>29011349250-29</f>
        <v>29011349221</v>
      </c>
      <c r="F42" s="31"/>
      <c r="G42" s="29">
        <f>28063969897-29</f>
        <v>28063969868</v>
      </c>
      <c r="H42" s="31"/>
      <c r="I42" s="29">
        <v>947379353</v>
      </c>
      <c r="J42" s="31"/>
      <c r="K42" s="29">
        <v>325000</v>
      </c>
      <c r="L42" s="31"/>
      <c r="M42" s="29">
        <f>29011349250-29</f>
        <v>29011349221</v>
      </c>
      <c r="N42" s="31"/>
      <c r="O42" s="29">
        <f>19314192690-29</f>
        <v>19314192661</v>
      </c>
      <c r="P42" s="31"/>
      <c r="Q42" s="29">
        <v>9697156560</v>
      </c>
    </row>
    <row r="43" spans="1:17" ht="18.75" thickBot="1" x14ac:dyDescent="0.45">
      <c r="A43" s="16" t="s">
        <v>47</v>
      </c>
      <c r="C43" s="16">
        <f>SUM(C9:C42)</f>
        <v>34206693</v>
      </c>
      <c r="E43" s="16">
        <f>SUM(E13:$E$42)</f>
        <v>465045172103</v>
      </c>
      <c r="G43" s="16">
        <f>SUM(G13:$G$42)</f>
        <v>432390744182</v>
      </c>
      <c r="I43" s="16">
        <f>SUM(I9:I42)</f>
        <v>35358199393</v>
      </c>
      <c r="K43" s="16">
        <f>SUM(K9:K42)</f>
        <v>34206693</v>
      </c>
      <c r="M43" s="16">
        <f>SUM(M13:$M$42)</f>
        <v>465045172103</v>
      </c>
      <c r="O43" s="16">
        <f>SUM(O13:$O$42)</f>
        <v>452338311330</v>
      </c>
      <c r="Q43" s="16">
        <f>SUM(Q9:Q42)</f>
        <v>31341420895</v>
      </c>
    </row>
    <row r="44" spans="1:17" ht="18" x14ac:dyDescent="0.4">
      <c r="C44" s="18"/>
      <c r="E44" s="18"/>
      <c r="G44" s="18"/>
      <c r="I44" s="18"/>
      <c r="K44" s="18"/>
      <c r="M44" s="18"/>
      <c r="O44" s="18"/>
      <c r="Q44" s="18"/>
    </row>
    <row r="46" spans="1:17" ht="18" x14ac:dyDescent="0.4">
      <c r="A46" s="24" t="s">
        <v>228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6"/>
    </row>
  </sheetData>
  <mergeCells count="7">
    <mergeCell ref="A46:Q46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53"/>
  <sheetViews>
    <sheetView rightToLeft="1" workbookViewId="0">
      <selection activeCell="K35" sqref="K35:K51"/>
    </sheetView>
  </sheetViews>
  <sheetFormatPr defaultRowHeight="17.25" x14ac:dyDescent="0.4"/>
  <cols>
    <col min="1" max="1" width="21.28515625" style="3" customWidth="1"/>
    <col min="2" max="2" width="1.42578125" style="3" customWidth="1"/>
    <col min="3" max="3" width="17" style="3" customWidth="1"/>
    <col min="4" max="4" width="1.42578125" style="3" customWidth="1"/>
    <col min="5" max="5" width="17" style="3" customWidth="1"/>
    <col min="6" max="6" width="1.42578125" style="3" customWidth="1"/>
    <col min="7" max="7" width="17" style="3" customWidth="1"/>
    <col min="8" max="8" width="1.42578125" style="3" customWidth="1"/>
    <col min="9" max="9" width="17" style="3" customWidth="1"/>
    <col min="10" max="10" width="1.42578125" style="3" customWidth="1"/>
    <col min="11" max="11" width="10.7109375" style="3" customWidth="1"/>
    <col min="12" max="12" width="1.42578125" style="3" customWidth="1"/>
    <col min="13" max="13" width="17" style="3" customWidth="1"/>
    <col min="14" max="14" width="1.42578125" style="3" customWidth="1"/>
    <col min="15" max="15" width="17" style="3" customWidth="1"/>
    <col min="16" max="16" width="1.42578125" style="3" customWidth="1"/>
    <col min="17" max="17" width="17" style="3" customWidth="1"/>
    <col min="18" max="18" width="1.42578125" style="3" customWidth="1"/>
    <col min="19" max="19" width="17" style="3" customWidth="1"/>
    <col min="20" max="20" width="1.42578125" style="3" customWidth="1"/>
    <col min="21" max="21" width="10.7109375" style="3" customWidth="1"/>
    <col min="22" max="16384" width="9.140625" style="3"/>
  </cols>
  <sheetData>
    <row r="1" spans="1:21" ht="20.100000000000001" customHeight="1" x14ac:dyDescent="0.4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20.100000000000001" customHeight="1" x14ac:dyDescent="0.4">
      <c r="A2" s="4" t="s">
        <v>134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20.100000000000001" customHeight="1" x14ac:dyDescent="0.4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5" spans="1:21" ht="18.75" x14ac:dyDescent="0.4">
      <c r="A5" s="5" t="s">
        <v>231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7" spans="1:21" ht="18.75" x14ac:dyDescent="0.4">
      <c r="C7" s="6" t="s">
        <v>150</v>
      </c>
      <c r="D7" s="7"/>
      <c r="E7" s="7"/>
      <c r="F7" s="7"/>
      <c r="G7" s="7"/>
      <c r="H7" s="7"/>
      <c r="I7" s="7"/>
      <c r="J7" s="7"/>
      <c r="K7" s="7"/>
      <c r="M7" s="6" t="s">
        <v>7</v>
      </c>
      <c r="N7" s="7"/>
      <c r="O7" s="7"/>
      <c r="P7" s="7"/>
      <c r="Q7" s="7"/>
      <c r="R7" s="7"/>
      <c r="S7" s="7"/>
      <c r="T7" s="7"/>
      <c r="U7" s="7"/>
    </row>
    <row r="8" spans="1:21" ht="37.5" x14ac:dyDescent="0.4">
      <c r="A8" s="19" t="s">
        <v>232</v>
      </c>
      <c r="C8" s="20" t="s">
        <v>148</v>
      </c>
      <c r="E8" s="20" t="s">
        <v>233</v>
      </c>
      <c r="G8" s="20" t="s">
        <v>234</v>
      </c>
      <c r="I8" s="20" t="s">
        <v>235</v>
      </c>
      <c r="K8" s="20" t="s">
        <v>236</v>
      </c>
      <c r="M8" s="20" t="s">
        <v>148</v>
      </c>
      <c r="O8" s="20" t="s">
        <v>233</v>
      </c>
      <c r="Q8" s="20" t="s">
        <v>234</v>
      </c>
      <c r="S8" s="20" t="s">
        <v>235</v>
      </c>
      <c r="U8" s="20" t="s">
        <v>236</v>
      </c>
    </row>
    <row r="9" spans="1:21" ht="18" x14ac:dyDescent="0.4">
      <c r="A9" s="21" t="s">
        <v>237</v>
      </c>
      <c r="C9" s="29">
        <v>0</v>
      </c>
      <c r="D9" s="31"/>
      <c r="E9" s="29">
        <v>1081022457</v>
      </c>
      <c r="F9" s="31"/>
      <c r="G9" s="29">
        <v>0</v>
      </c>
      <c r="H9" s="31"/>
      <c r="I9" s="29">
        <v>1081022457</v>
      </c>
      <c r="J9" s="31"/>
      <c r="K9" s="29">
        <v>1.9662680366182652E-2</v>
      </c>
      <c r="L9" s="31"/>
      <c r="M9" s="29">
        <v>536247400</v>
      </c>
      <c r="N9" s="31"/>
      <c r="O9" s="29">
        <v>-4072006572</v>
      </c>
      <c r="P9" s="31"/>
      <c r="Q9" s="29">
        <v>-1394105476</v>
      </c>
      <c r="R9" s="31"/>
      <c r="S9" s="29">
        <v>-4929864648</v>
      </c>
      <c r="U9" s="15">
        <v>-3.7381570368309414E-2</v>
      </c>
    </row>
    <row r="10" spans="1:21" ht="18" x14ac:dyDescent="0.4">
      <c r="A10" s="21" t="s">
        <v>18</v>
      </c>
      <c r="C10" s="29">
        <v>0</v>
      </c>
      <c r="D10" s="31"/>
      <c r="E10" s="29">
        <v>1421937850</v>
      </c>
      <c r="F10" s="31"/>
      <c r="G10" s="29">
        <v>0</v>
      </c>
      <c r="H10" s="31"/>
      <c r="I10" s="29">
        <v>1421937850</v>
      </c>
      <c r="J10" s="31"/>
      <c r="K10" s="29">
        <v>2.5863578748139708E-2</v>
      </c>
      <c r="L10" s="31"/>
      <c r="M10" s="29">
        <v>0</v>
      </c>
      <c r="N10" s="31"/>
      <c r="O10" s="29">
        <v>1421937850</v>
      </c>
      <c r="P10" s="31"/>
      <c r="Q10" s="29">
        <v>-3041339706</v>
      </c>
      <c r="R10" s="31"/>
      <c r="S10" s="29">
        <v>-1619401856</v>
      </c>
      <c r="U10" s="15">
        <v>-1.2279400907932366E-2</v>
      </c>
    </row>
    <row r="11" spans="1:21" ht="18" x14ac:dyDescent="0.4">
      <c r="A11" s="21" t="s">
        <v>19</v>
      </c>
      <c r="C11" s="29">
        <v>0</v>
      </c>
      <c r="D11" s="31"/>
      <c r="E11" s="29">
        <v>1050587648</v>
      </c>
      <c r="F11" s="31"/>
      <c r="G11" s="29">
        <v>0</v>
      </c>
      <c r="H11" s="31"/>
      <c r="I11" s="29">
        <v>1050587648</v>
      </c>
      <c r="J11" s="31"/>
      <c r="K11" s="29">
        <v>1.9109102669902824E-2</v>
      </c>
      <c r="L11" s="31"/>
      <c r="M11" s="29">
        <v>42000000</v>
      </c>
      <c r="N11" s="31"/>
      <c r="O11" s="29">
        <v>-113817538</v>
      </c>
      <c r="P11" s="31"/>
      <c r="Q11" s="29">
        <v>104699564</v>
      </c>
      <c r="R11" s="31"/>
      <c r="S11" s="29">
        <v>32882026</v>
      </c>
      <c r="U11" s="15">
        <v>2.4933377618597445E-4</v>
      </c>
    </row>
    <row r="12" spans="1:21" ht="18" x14ac:dyDescent="0.4">
      <c r="A12" s="21" t="s">
        <v>22</v>
      </c>
      <c r="C12" s="29">
        <v>0</v>
      </c>
      <c r="D12" s="31"/>
      <c r="E12" s="29">
        <v>432450031</v>
      </c>
      <c r="F12" s="31"/>
      <c r="G12" s="29">
        <v>0</v>
      </c>
      <c r="H12" s="31"/>
      <c r="I12" s="29">
        <v>432450031</v>
      </c>
      <c r="J12" s="31"/>
      <c r="K12" s="29">
        <v>7.8658187707739535E-3</v>
      </c>
      <c r="L12" s="31"/>
      <c r="M12" s="29">
        <v>0</v>
      </c>
      <c r="N12" s="31"/>
      <c r="O12" s="29">
        <v>432450031</v>
      </c>
      <c r="P12" s="31"/>
      <c r="Q12" s="29">
        <v>0</v>
      </c>
      <c r="R12" s="31"/>
      <c r="S12" s="29">
        <v>432450031</v>
      </c>
      <c r="U12" s="15">
        <v>3.2791288237826867E-3</v>
      </c>
    </row>
    <row r="13" spans="1:21" ht="18" x14ac:dyDescent="0.4">
      <c r="A13" s="21" t="s">
        <v>24</v>
      </c>
      <c r="C13" s="29">
        <v>0</v>
      </c>
      <c r="D13" s="31"/>
      <c r="E13" s="29">
        <v>-42935093</v>
      </c>
      <c r="F13" s="31"/>
      <c r="G13" s="29">
        <v>0</v>
      </c>
      <c r="H13" s="31"/>
      <c r="I13" s="29">
        <v>-42935093</v>
      </c>
      <c r="J13" s="31"/>
      <c r="K13" s="29">
        <v>-7.8094493290561332E-4</v>
      </c>
      <c r="L13" s="31"/>
      <c r="M13" s="29">
        <v>0</v>
      </c>
      <c r="N13" s="31"/>
      <c r="O13" s="29">
        <v>-42935093</v>
      </c>
      <c r="P13" s="31"/>
      <c r="Q13" s="29">
        <v>0</v>
      </c>
      <c r="R13" s="31"/>
      <c r="S13" s="29">
        <v>-42935093</v>
      </c>
      <c r="U13" s="15">
        <v>-3.2556293424821205E-4</v>
      </c>
    </row>
    <row r="14" spans="1:21" ht="36" x14ac:dyDescent="0.4">
      <c r="A14" s="21" t="s">
        <v>25</v>
      </c>
      <c r="C14" s="29">
        <v>0</v>
      </c>
      <c r="D14" s="31"/>
      <c r="E14" s="29">
        <v>776318059</v>
      </c>
      <c r="F14" s="31"/>
      <c r="G14" s="29">
        <v>0</v>
      </c>
      <c r="H14" s="31"/>
      <c r="I14" s="29">
        <v>776318059</v>
      </c>
      <c r="J14" s="31"/>
      <c r="K14" s="29">
        <v>1.4120422529402019E-2</v>
      </c>
      <c r="L14" s="31"/>
      <c r="M14" s="29">
        <v>139922860</v>
      </c>
      <c r="N14" s="31"/>
      <c r="O14" s="29">
        <v>5682441262</v>
      </c>
      <c r="P14" s="31"/>
      <c r="Q14" s="29">
        <v>1676169118</v>
      </c>
      <c r="R14" s="31"/>
      <c r="S14" s="29">
        <v>7498533240</v>
      </c>
      <c r="U14" s="15">
        <v>5.6858954146719848E-2</v>
      </c>
    </row>
    <row r="15" spans="1:21" ht="36" x14ac:dyDescent="0.4">
      <c r="A15" s="21" t="s">
        <v>26</v>
      </c>
      <c r="C15" s="29">
        <v>0</v>
      </c>
      <c r="D15" s="31"/>
      <c r="E15" s="29">
        <v>640267605</v>
      </c>
      <c r="F15" s="31"/>
      <c r="G15" s="29">
        <v>0</v>
      </c>
      <c r="H15" s="31"/>
      <c r="I15" s="29">
        <v>640267605</v>
      </c>
      <c r="J15" s="31"/>
      <c r="K15" s="29">
        <v>1.164580549128804E-2</v>
      </c>
      <c r="L15" s="31"/>
      <c r="M15" s="29">
        <v>0</v>
      </c>
      <c r="N15" s="31"/>
      <c r="O15" s="29">
        <v>-4682763521</v>
      </c>
      <c r="P15" s="31"/>
      <c r="Q15" s="29">
        <v>0</v>
      </c>
      <c r="R15" s="31"/>
      <c r="S15" s="29">
        <v>-4682763521</v>
      </c>
      <c r="U15" s="15">
        <v>-3.5507882381604461E-2</v>
      </c>
    </row>
    <row r="16" spans="1:21" ht="18" x14ac:dyDescent="0.4">
      <c r="A16" s="21" t="s">
        <v>27</v>
      </c>
      <c r="C16" s="29">
        <v>0</v>
      </c>
      <c r="D16" s="31"/>
      <c r="E16" s="29">
        <v>452292750</v>
      </c>
      <c r="F16" s="31"/>
      <c r="G16" s="29">
        <v>0</v>
      </c>
      <c r="H16" s="31"/>
      <c r="I16" s="29">
        <v>452292750</v>
      </c>
      <c r="J16" s="31"/>
      <c r="K16" s="29">
        <v>8.2267373055985998E-3</v>
      </c>
      <c r="L16" s="31"/>
      <c r="M16" s="29">
        <v>345000000</v>
      </c>
      <c r="N16" s="31"/>
      <c r="O16" s="29">
        <v>321525189</v>
      </c>
      <c r="P16" s="31"/>
      <c r="Q16" s="29">
        <v>172507939</v>
      </c>
      <c r="R16" s="31"/>
      <c r="S16" s="29">
        <v>839033128</v>
      </c>
      <c r="U16" s="15">
        <v>6.3621170468440742E-3</v>
      </c>
    </row>
    <row r="17" spans="1:21" ht="18" x14ac:dyDescent="0.4">
      <c r="A17" s="21" t="s">
        <v>28</v>
      </c>
      <c r="C17" s="29">
        <v>0</v>
      </c>
      <c r="D17" s="31"/>
      <c r="E17" s="29">
        <v>-449201050</v>
      </c>
      <c r="F17" s="31"/>
      <c r="G17" s="29">
        <v>727087897</v>
      </c>
      <c r="H17" s="31"/>
      <c r="I17" s="29">
        <v>277886847</v>
      </c>
      <c r="J17" s="31"/>
      <c r="K17" s="29">
        <v>5.0544743221068002E-3</v>
      </c>
      <c r="L17" s="31"/>
      <c r="M17" s="29">
        <v>0</v>
      </c>
      <c r="N17" s="31"/>
      <c r="O17" s="29">
        <v>0</v>
      </c>
      <c r="P17" s="31"/>
      <c r="Q17" s="29">
        <v>2552466478</v>
      </c>
      <c r="R17" s="31"/>
      <c r="S17" s="29">
        <v>2552466478</v>
      </c>
      <c r="U17" s="15">
        <v>1.9354528384225914E-2</v>
      </c>
    </row>
    <row r="18" spans="1:21" ht="18" x14ac:dyDescent="0.4">
      <c r="A18" s="21" t="s">
        <v>29</v>
      </c>
      <c r="C18" s="29">
        <v>0</v>
      </c>
      <c r="D18" s="31"/>
      <c r="E18" s="29">
        <v>2009658065</v>
      </c>
      <c r="F18" s="31"/>
      <c r="G18" s="29">
        <v>495408485</v>
      </c>
      <c r="H18" s="31"/>
      <c r="I18" s="29">
        <v>2505066550</v>
      </c>
      <c r="J18" s="31"/>
      <c r="K18" s="29">
        <v>4.5564569495956282E-2</v>
      </c>
      <c r="L18" s="31"/>
      <c r="M18" s="29">
        <v>0</v>
      </c>
      <c r="N18" s="31"/>
      <c r="O18" s="29">
        <v>2397200728</v>
      </c>
      <c r="P18" s="31"/>
      <c r="Q18" s="29">
        <v>495408485</v>
      </c>
      <c r="R18" s="31"/>
      <c r="S18" s="29">
        <v>2892609213</v>
      </c>
      <c r="U18" s="15">
        <v>2.1933720814758487E-2</v>
      </c>
    </row>
    <row r="19" spans="1:21" ht="18" x14ac:dyDescent="0.4">
      <c r="A19" s="21" t="s">
        <v>30</v>
      </c>
      <c r="C19" s="29">
        <v>0</v>
      </c>
      <c r="D19" s="31"/>
      <c r="E19" s="29">
        <v>3400893563</v>
      </c>
      <c r="F19" s="31"/>
      <c r="G19" s="29">
        <v>0</v>
      </c>
      <c r="H19" s="31"/>
      <c r="I19" s="29">
        <v>3400893563</v>
      </c>
      <c r="J19" s="31"/>
      <c r="K19" s="29">
        <v>6.1858736287730115E-2</v>
      </c>
      <c r="L19" s="31"/>
      <c r="M19" s="29">
        <v>4101250000</v>
      </c>
      <c r="N19" s="31"/>
      <c r="O19" s="29">
        <v>1621683935</v>
      </c>
      <c r="P19" s="31"/>
      <c r="Q19" s="29">
        <v>1681622332</v>
      </c>
      <c r="R19" s="31"/>
      <c r="S19" s="29">
        <v>7404556267</v>
      </c>
      <c r="U19" s="15">
        <v>5.6146357132393014E-2</v>
      </c>
    </row>
    <row r="20" spans="1:21" ht="18" x14ac:dyDescent="0.4">
      <c r="A20" s="21" t="s">
        <v>31</v>
      </c>
      <c r="C20" s="29">
        <v>0</v>
      </c>
      <c r="D20" s="31"/>
      <c r="E20" s="29">
        <v>-15828019</v>
      </c>
      <c r="F20" s="31"/>
      <c r="G20" s="29">
        <v>132069598</v>
      </c>
      <c r="H20" s="31"/>
      <c r="I20" s="29">
        <v>116241579</v>
      </c>
      <c r="J20" s="31"/>
      <c r="K20" s="29">
        <v>2.1143140906436965E-3</v>
      </c>
      <c r="L20" s="31"/>
      <c r="M20" s="29">
        <v>0</v>
      </c>
      <c r="N20" s="31"/>
      <c r="O20" s="29">
        <v>0</v>
      </c>
      <c r="P20" s="31"/>
      <c r="Q20" s="29">
        <v>-6332091975</v>
      </c>
      <c r="R20" s="31"/>
      <c r="S20" s="29">
        <v>-6332091975</v>
      </c>
      <c r="U20" s="15">
        <v>-4.8014207010348295E-2</v>
      </c>
    </row>
    <row r="21" spans="1:21" ht="18" x14ac:dyDescent="0.4">
      <c r="A21" s="21" t="s">
        <v>33</v>
      </c>
      <c r="C21" s="29">
        <v>0</v>
      </c>
      <c r="D21" s="31"/>
      <c r="E21" s="29">
        <v>617921155</v>
      </c>
      <c r="F21" s="31"/>
      <c r="G21" s="29">
        <v>0</v>
      </c>
      <c r="H21" s="31"/>
      <c r="I21" s="29">
        <v>617921155</v>
      </c>
      <c r="J21" s="31"/>
      <c r="K21" s="29">
        <v>1.1239346679240547E-2</v>
      </c>
      <c r="L21" s="31"/>
      <c r="M21" s="29">
        <v>0</v>
      </c>
      <c r="N21" s="31"/>
      <c r="O21" s="29">
        <v>617921155</v>
      </c>
      <c r="P21" s="31"/>
      <c r="Q21" s="29">
        <v>0</v>
      </c>
      <c r="R21" s="31"/>
      <c r="S21" s="29">
        <v>617921155</v>
      </c>
      <c r="U21" s="15">
        <v>4.685496415620766E-3</v>
      </c>
    </row>
    <row r="22" spans="1:21" ht="18" x14ac:dyDescent="0.4">
      <c r="A22" s="21" t="s">
        <v>34</v>
      </c>
      <c r="C22" s="29">
        <v>0</v>
      </c>
      <c r="D22" s="31"/>
      <c r="E22" s="29">
        <v>0</v>
      </c>
      <c r="F22" s="31"/>
      <c r="G22" s="29">
        <v>119660326</v>
      </c>
      <c r="H22" s="31"/>
      <c r="I22" s="29">
        <v>119660326</v>
      </c>
      <c r="J22" s="31"/>
      <c r="K22" s="29">
        <v>2.1764975624842318E-3</v>
      </c>
      <c r="L22" s="31"/>
      <c r="M22" s="29">
        <v>0</v>
      </c>
      <c r="N22" s="31"/>
      <c r="O22" s="29">
        <v>0</v>
      </c>
      <c r="P22" s="31"/>
      <c r="Q22" s="29">
        <v>119660326</v>
      </c>
      <c r="R22" s="31"/>
      <c r="S22" s="29">
        <v>119660326</v>
      </c>
      <c r="U22" s="15">
        <v>9.0734557965572863E-4</v>
      </c>
    </row>
    <row r="23" spans="1:21" ht="18" x14ac:dyDescent="0.4">
      <c r="A23" s="21" t="s">
        <v>35</v>
      </c>
      <c r="C23" s="29">
        <v>0</v>
      </c>
      <c r="D23" s="31"/>
      <c r="E23" s="29">
        <v>-2901520182</v>
      </c>
      <c r="F23" s="31"/>
      <c r="G23" s="29">
        <v>3242873419</v>
      </c>
      <c r="H23" s="31"/>
      <c r="I23" s="29">
        <v>341353237</v>
      </c>
      <c r="J23" s="31"/>
      <c r="K23" s="29">
        <v>6.2088623114448342E-3</v>
      </c>
      <c r="L23" s="31"/>
      <c r="M23" s="29">
        <v>0</v>
      </c>
      <c r="N23" s="31"/>
      <c r="O23" s="29">
        <v>0</v>
      </c>
      <c r="P23" s="31"/>
      <c r="Q23" s="29">
        <v>5390052116</v>
      </c>
      <c r="R23" s="31"/>
      <c r="S23" s="29">
        <v>5390052116</v>
      </c>
      <c r="U23" s="15">
        <v>4.0871023212544204E-2</v>
      </c>
    </row>
    <row r="24" spans="1:21" ht="18" x14ac:dyDescent="0.4">
      <c r="A24" s="21" t="s">
        <v>36</v>
      </c>
      <c r="C24" s="29">
        <v>0</v>
      </c>
      <c r="D24" s="31"/>
      <c r="E24" s="29">
        <v>4037731695</v>
      </c>
      <c r="F24" s="31"/>
      <c r="G24" s="29">
        <v>0</v>
      </c>
      <c r="H24" s="31"/>
      <c r="I24" s="29">
        <v>4037731695</v>
      </c>
      <c r="J24" s="31"/>
      <c r="K24" s="29">
        <v>7.3442163212331768E-2</v>
      </c>
      <c r="L24" s="31"/>
      <c r="M24" s="29">
        <v>2000000000</v>
      </c>
      <c r="N24" s="31"/>
      <c r="O24" s="29">
        <v>4359552735</v>
      </c>
      <c r="P24" s="31"/>
      <c r="Q24" s="29">
        <v>0</v>
      </c>
      <c r="R24" s="31"/>
      <c r="S24" s="29">
        <v>6359552735</v>
      </c>
      <c r="U24" s="15">
        <v>4.8222433078527208E-2</v>
      </c>
    </row>
    <row r="25" spans="1:21" ht="18" x14ac:dyDescent="0.4">
      <c r="A25" s="21" t="s">
        <v>37</v>
      </c>
      <c r="C25" s="29">
        <v>0</v>
      </c>
      <c r="D25" s="31"/>
      <c r="E25" s="29">
        <v>-1314223461</v>
      </c>
      <c r="F25" s="31"/>
      <c r="G25" s="29">
        <v>0</v>
      </c>
      <c r="H25" s="31"/>
      <c r="I25" s="29">
        <v>-1314223461</v>
      </c>
      <c r="J25" s="31"/>
      <c r="K25" s="29">
        <v>-2.3904365423725246E-2</v>
      </c>
      <c r="L25" s="31"/>
      <c r="M25" s="29">
        <v>2595835321</v>
      </c>
      <c r="N25" s="31"/>
      <c r="O25" s="29">
        <v>-1314223461</v>
      </c>
      <c r="P25" s="31"/>
      <c r="Q25" s="29">
        <v>4400404064</v>
      </c>
      <c r="R25" s="31"/>
      <c r="S25" s="29">
        <v>5682015924</v>
      </c>
      <c r="U25" s="15">
        <v>4.308489041033417E-2</v>
      </c>
    </row>
    <row r="26" spans="1:21" ht="18" x14ac:dyDescent="0.4">
      <c r="A26" s="21" t="s">
        <v>38</v>
      </c>
      <c r="C26" s="29">
        <v>0</v>
      </c>
      <c r="D26" s="31"/>
      <c r="E26" s="29">
        <v>2194782876</v>
      </c>
      <c r="F26" s="31"/>
      <c r="G26" s="29">
        <v>0</v>
      </c>
      <c r="H26" s="31"/>
      <c r="I26" s="29">
        <v>2194782876</v>
      </c>
      <c r="J26" s="31"/>
      <c r="K26" s="29">
        <v>3.9920830399510464E-2</v>
      </c>
      <c r="L26" s="31"/>
      <c r="M26" s="29">
        <v>1001000000</v>
      </c>
      <c r="N26" s="31"/>
      <c r="O26" s="29">
        <v>-6675395030</v>
      </c>
      <c r="P26" s="31"/>
      <c r="Q26" s="29">
        <v>0</v>
      </c>
      <c r="R26" s="31"/>
      <c r="S26" s="29">
        <v>-5674395030</v>
      </c>
      <c r="U26" s="15">
        <v>-4.3027103634089514E-2</v>
      </c>
    </row>
    <row r="27" spans="1:21" ht="36" x14ac:dyDescent="0.4">
      <c r="A27" s="21" t="s">
        <v>39</v>
      </c>
      <c r="C27" s="29">
        <v>596605200</v>
      </c>
      <c r="D27" s="31"/>
      <c r="E27" s="29">
        <v>533749859</v>
      </c>
      <c r="F27" s="31"/>
      <c r="G27" s="29">
        <v>0</v>
      </c>
      <c r="H27" s="31"/>
      <c r="I27" s="29">
        <v>1130355059</v>
      </c>
      <c r="J27" s="31"/>
      <c r="K27" s="29">
        <v>2.0559989370706046E-2</v>
      </c>
      <c r="L27" s="31"/>
      <c r="M27" s="29">
        <v>596605200</v>
      </c>
      <c r="N27" s="31"/>
      <c r="O27" s="29">
        <v>-3745501157</v>
      </c>
      <c r="P27" s="31"/>
      <c r="Q27" s="29">
        <v>-10974614</v>
      </c>
      <c r="R27" s="31"/>
      <c r="S27" s="29">
        <v>-3159870571</v>
      </c>
      <c r="U27" s="15">
        <v>-2.3960277317655588E-2</v>
      </c>
    </row>
    <row r="28" spans="1:21" ht="18" x14ac:dyDescent="0.4">
      <c r="A28" s="21" t="s">
        <v>40</v>
      </c>
      <c r="C28" s="29">
        <v>0</v>
      </c>
      <c r="D28" s="31"/>
      <c r="E28" s="29">
        <v>-1163038499</v>
      </c>
      <c r="F28" s="31"/>
      <c r="G28" s="29">
        <v>2863362559</v>
      </c>
      <c r="H28" s="31"/>
      <c r="I28" s="29">
        <v>1700324060</v>
      </c>
      <c r="J28" s="31"/>
      <c r="K28" s="29">
        <v>3.0927135966713756E-2</v>
      </c>
      <c r="L28" s="31"/>
      <c r="M28" s="29">
        <v>560000000</v>
      </c>
      <c r="N28" s="31"/>
      <c r="O28" s="29">
        <v>2475184501</v>
      </c>
      <c r="P28" s="31"/>
      <c r="Q28" s="29">
        <v>2863362559</v>
      </c>
      <c r="R28" s="31"/>
      <c r="S28" s="29">
        <v>5898547060</v>
      </c>
      <c r="U28" s="15">
        <v>4.4726776035043513E-2</v>
      </c>
    </row>
    <row r="29" spans="1:21" ht="18" x14ac:dyDescent="0.4">
      <c r="A29" s="21" t="s">
        <v>41</v>
      </c>
      <c r="C29" s="29">
        <v>0</v>
      </c>
      <c r="D29" s="31"/>
      <c r="E29" s="29">
        <v>1432756790</v>
      </c>
      <c r="F29" s="31"/>
      <c r="G29" s="29">
        <v>0</v>
      </c>
      <c r="H29" s="31"/>
      <c r="I29" s="29">
        <v>1432756790</v>
      </c>
      <c r="J29" s="31"/>
      <c r="K29" s="29">
        <v>2.6060364076458665E-2</v>
      </c>
      <c r="L29" s="31"/>
      <c r="M29" s="29">
        <v>108333300</v>
      </c>
      <c r="N29" s="31"/>
      <c r="O29" s="29">
        <v>-596981996</v>
      </c>
      <c r="P29" s="31"/>
      <c r="Q29" s="29">
        <v>-452168080</v>
      </c>
      <c r="R29" s="31"/>
      <c r="S29" s="29">
        <v>-940816776</v>
      </c>
      <c r="U29" s="15">
        <v>-7.1339095546969662E-3</v>
      </c>
    </row>
    <row r="30" spans="1:21" ht="18" x14ac:dyDescent="0.4">
      <c r="A30" s="21" t="s">
        <v>42</v>
      </c>
      <c r="C30" s="29">
        <v>0</v>
      </c>
      <c r="D30" s="31"/>
      <c r="E30" s="29">
        <v>3260208926</v>
      </c>
      <c r="F30" s="31"/>
      <c r="G30" s="29">
        <v>0</v>
      </c>
      <c r="H30" s="31"/>
      <c r="I30" s="29">
        <v>3260208926</v>
      </c>
      <c r="J30" s="31"/>
      <c r="K30" s="29">
        <v>5.9299828254089297E-2</v>
      </c>
      <c r="L30" s="31"/>
      <c r="M30" s="29">
        <v>58828515</v>
      </c>
      <c r="N30" s="31"/>
      <c r="O30" s="29">
        <v>3466961890</v>
      </c>
      <c r="P30" s="31"/>
      <c r="Q30" s="29">
        <v>-148725950</v>
      </c>
      <c r="R30" s="31"/>
      <c r="S30" s="29">
        <v>3377064455</v>
      </c>
      <c r="U30" s="15">
        <v>2.560718834625883E-2</v>
      </c>
    </row>
    <row r="31" spans="1:21" ht="18" x14ac:dyDescent="0.4">
      <c r="A31" s="21" t="s">
        <v>43</v>
      </c>
      <c r="C31" s="29">
        <v>0</v>
      </c>
      <c r="D31" s="31"/>
      <c r="E31" s="29">
        <v>1105001449</v>
      </c>
      <c r="F31" s="31"/>
      <c r="G31" s="29">
        <v>0</v>
      </c>
      <c r="H31" s="31"/>
      <c r="I31" s="29">
        <v>1105001449</v>
      </c>
      <c r="J31" s="31"/>
      <c r="K31" s="29">
        <v>2.0098833428634017E-2</v>
      </c>
      <c r="L31" s="31"/>
      <c r="M31" s="29">
        <v>0</v>
      </c>
      <c r="N31" s="31"/>
      <c r="O31" s="29">
        <v>1105001449</v>
      </c>
      <c r="P31" s="31"/>
      <c r="Q31" s="29">
        <v>0</v>
      </c>
      <c r="R31" s="31"/>
      <c r="S31" s="29">
        <v>1105001449</v>
      </c>
      <c r="U31" s="15">
        <v>8.3788688680601214E-3</v>
      </c>
    </row>
    <row r="32" spans="1:21" ht="18" x14ac:dyDescent="0.4">
      <c r="A32" s="21" t="s">
        <v>238</v>
      </c>
      <c r="C32" s="29">
        <v>0</v>
      </c>
      <c r="D32" s="31"/>
      <c r="E32" s="29">
        <v>-5054108</v>
      </c>
      <c r="F32" s="31"/>
      <c r="G32" s="29">
        <v>0</v>
      </c>
      <c r="H32" s="31"/>
      <c r="I32" s="29">
        <v>-5054108</v>
      </c>
      <c r="J32" s="31"/>
      <c r="K32" s="29">
        <v>-9.1928996938651632E-5</v>
      </c>
      <c r="L32" s="31"/>
      <c r="M32" s="29">
        <v>0</v>
      </c>
      <c r="N32" s="31"/>
      <c r="O32" s="29">
        <v>-431844119</v>
      </c>
      <c r="P32" s="31"/>
      <c r="Q32" s="29">
        <v>-733274646</v>
      </c>
      <c r="R32" s="31"/>
      <c r="S32" s="29">
        <v>-1165118765</v>
      </c>
      <c r="U32" s="15">
        <v>-8.8347190462834922E-3</v>
      </c>
    </row>
    <row r="33" spans="1:21" ht="18" x14ac:dyDescent="0.4">
      <c r="A33" s="21" t="s">
        <v>44</v>
      </c>
      <c r="C33" s="29">
        <v>0</v>
      </c>
      <c r="D33" s="31"/>
      <c r="E33" s="29">
        <v>11159772199</v>
      </c>
      <c r="F33" s="31"/>
      <c r="G33" s="29">
        <v>-2286655819</v>
      </c>
      <c r="H33" s="31"/>
      <c r="I33" s="29">
        <v>8873116380</v>
      </c>
      <c r="J33" s="31"/>
      <c r="K33" s="29">
        <v>0.16139280928174066</v>
      </c>
      <c r="L33" s="31"/>
      <c r="M33" s="29">
        <v>0</v>
      </c>
      <c r="N33" s="31"/>
      <c r="O33" s="29">
        <v>620714354</v>
      </c>
      <c r="P33" s="31"/>
      <c r="Q33" s="29">
        <v>-2286655819</v>
      </c>
      <c r="R33" s="31"/>
      <c r="S33" s="29">
        <v>-1665941465</v>
      </c>
      <c r="U33" s="15">
        <v>-1.2632295722083681E-2</v>
      </c>
    </row>
    <row r="34" spans="1:21" ht="18" x14ac:dyDescent="0.4">
      <c r="A34" s="21" t="s">
        <v>45</v>
      </c>
      <c r="C34" s="29">
        <v>0</v>
      </c>
      <c r="D34" s="31"/>
      <c r="E34" s="29">
        <v>1991496003</v>
      </c>
      <c r="F34" s="31"/>
      <c r="G34" s="29">
        <v>0</v>
      </c>
      <c r="H34" s="31"/>
      <c r="I34" s="29">
        <v>1991496003</v>
      </c>
      <c r="J34" s="31"/>
      <c r="K34" s="29">
        <v>3.6223252443977054E-2</v>
      </c>
      <c r="L34" s="31"/>
      <c r="M34" s="29">
        <v>640000000</v>
      </c>
      <c r="N34" s="31"/>
      <c r="O34" s="29">
        <v>-1394328810</v>
      </c>
      <c r="P34" s="31"/>
      <c r="Q34" s="29">
        <v>-707182390</v>
      </c>
      <c r="R34" s="31"/>
      <c r="S34" s="29">
        <v>-1461511200</v>
      </c>
      <c r="U34" s="15">
        <v>-1.1082167091349389E-2</v>
      </c>
    </row>
    <row r="35" spans="1:21" ht="18" x14ac:dyDescent="0.4">
      <c r="A35" s="21" t="s">
        <v>46</v>
      </c>
      <c r="C35" s="29">
        <v>3055000000</v>
      </c>
      <c r="D35" s="31"/>
      <c r="E35" s="29">
        <v>947379353</v>
      </c>
      <c r="F35" s="31"/>
      <c r="G35" s="29">
        <v>5791599310</v>
      </c>
      <c r="H35" s="31"/>
      <c r="I35" s="29">
        <v>9793978663</v>
      </c>
      <c r="J35" s="31"/>
      <c r="K35" s="29">
        <v>0.17814234174025298</v>
      </c>
      <c r="L35" s="31"/>
      <c r="M35" s="29">
        <v>3055000000</v>
      </c>
      <c r="N35" s="31"/>
      <c r="O35" s="29">
        <v>9697156560</v>
      </c>
      <c r="P35" s="31"/>
      <c r="Q35" s="29">
        <v>8340250104</v>
      </c>
      <c r="R35" s="31"/>
      <c r="S35" s="29">
        <v>21092406664</v>
      </c>
      <c r="U35" s="15">
        <v>0.15993690298722263</v>
      </c>
    </row>
    <row r="36" spans="1:21" ht="18" x14ac:dyDescent="0.4">
      <c r="A36" s="21" t="s">
        <v>205</v>
      </c>
      <c r="C36" s="29">
        <v>0</v>
      </c>
      <c r="D36" s="31"/>
      <c r="E36" s="29">
        <v>0</v>
      </c>
      <c r="F36" s="31"/>
      <c r="G36" s="29">
        <v>0</v>
      </c>
      <c r="H36" s="31"/>
      <c r="I36" s="29">
        <v>0</v>
      </c>
      <c r="J36" s="31"/>
      <c r="K36" s="29">
        <v>0.17814234174025298</v>
      </c>
      <c r="L36" s="29"/>
      <c r="M36" s="29">
        <v>0</v>
      </c>
      <c r="N36" s="31"/>
      <c r="O36" s="29">
        <v>0</v>
      </c>
      <c r="P36" s="31"/>
      <c r="Q36" s="29">
        <v>46407332</v>
      </c>
      <c r="R36" s="31"/>
      <c r="S36" s="29">
        <v>46407332</v>
      </c>
      <c r="U36" s="15">
        <v>3.5189180041023658E-4</v>
      </c>
    </row>
    <row r="37" spans="1:21" ht="18" x14ac:dyDescent="0.4">
      <c r="A37" s="21" t="s">
        <v>20</v>
      </c>
      <c r="C37" s="29">
        <v>0</v>
      </c>
      <c r="D37" s="31"/>
      <c r="E37" s="29">
        <v>0</v>
      </c>
      <c r="F37" s="31"/>
      <c r="G37" s="29">
        <v>0</v>
      </c>
      <c r="H37" s="31"/>
      <c r="I37" s="29">
        <v>0</v>
      </c>
      <c r="J37" s="31"/>
      <c r="K37" s="29">
        <v>0.17814234174025298</v>
      </c>
      <c r="L37" s="29"/>
      <c r="M37" s="29">
        <v>0</v>
      </c>
      <c r="N37" s="31"/>
      <c r="O37" s="29">
        <v>-183076</v>
      </c>
      <c r="P37" s="31"/>
      <c r="Q37" s="29">
        <v>0</v>
      </c>
      <c r="R37" s="31"/>
      <c r="S37" s="29">
        <v>-183076</v>
      </c>
      <c r="U37" s="15">
        <v>-1.3882061406138252E-6</v>
      </c>
    </row>
    <row r="38" spans="1:21" ht="18" x14ac:dyDescent="0.4">
      <c r="A38" s="21" t="s">
        <v>239</v>
      </c>
      <c r="C38" s="29">
        <v>0</v>
      </c>
      <c r="D38" s="31"/>
      <c r="E38" s="29">
        <v>0</v>
      </c>
      <c r="F38" s="31"/>
      <c r="G38" s="29">
        <v>0</v>
      </c>
      <c r="H38" s="31"/>
      <c r="I38" s="29">
        <v>0</v>
      </c>
      <c r="J38" s="31"/>
      <c r="K38" s="29">
        <v>0.17814234174025298</v>
      </c>
      <c r="L38" s="29"/>
      <c r="M38" s="29">
        <v>0</v>
      </c>
      <c r="N38" s="31"/>
      <c r="O38" s="29">
        <v>0</v>
      </c>
      <c r="P38" s="31"/>
      <c r="Q38" s="29">
        <v>1102752259</v>
      </c>
      <c r="R38" s="31"/>
      <c r="S38" s="29">
        <v>1102752259</v>
      </c>
      <c r="U38" s="15">
        <v>8.361813987194211E-3</v>
      </c>
    </row>
    <row r="39" spans="1:21" ht="36" x14ac:dyDescent="0.4">
      <c r="A39" s="21" t="s">
        <v>21</v>
      </c>
      <c r="C39" s="29">
        <v>0</v>
      </c>
      <c r="D39" s="31"/>
      <c r="E39" s="29">
        <v>0</v>
      </c>
      <c r="F39" s="31"/>
      <c r="G39" s="29">
        <v>0</v>
      </c>
      <c r="H39" s="31"/>
      <c r="I39" s="29">
        <v>0</v>
      </c>
      <c r="J39" s="31"/>
      <c r="K39" s="29">
        <v>0.17814234174025298</v>
      </c>
      <c r="L39" s="29"/>
      <c r="M39" s="29">
        <v>0</v>
      </c>
      <c r="N39" s="31"/>
      <c r="O39" s="29">
        <v>-370512</v>
      </c>
      <c r="P39" s="31"/>
      <c r="Q39" s="29">
        <v>0</v>
      </c>
      <c r="R39" s="31"/>
      <c r="S39" s="29">
        <v>-370512</v>
      </c>
      <c r="U39" s="15">
        <v>-2.8094727521417863E-6</v>
      </c>
    </row>
    <row r="40" spans="1:21" ht="18" x14ac:dyDescent="0.4">
      <c r="A40" s="21" t="s">
        <v>240</v>
      </c>
      <c r="C40" s="29">
        <v>0</v>
      </c>
      <c r="D40" s="31"/>
      <c r="E40" s="29">
        <v>0</v>
      </c>
      <c r="F40" s="31"/>
      <c r="G40" s="29">
        <v>0</v>
      </c>
      <c r="H40" s="31"/>
      <c r="I40" s="29">
        <v>0</v>
      </c>
      <c r="J40" s="31"/>
      <c r="K40" s="29">
        <v>0.17814234174025298</v>
      </c>
      <c r="L40" s="29"/>
      <c r="M40" s="29">
        <v>0</v>
      </c>
      <c r="N40" s="31"/>
      <c r="O40" s="29">
        <v>-174554</v>
      </c>
      <c r="P40" s="31"/>
      <c r="Q40" s="29">
        <v>0</v>
      </c>
      <c r="R40" s="31"/>
      <c r="S40" s="29">
        <v>-174554</v>
      </c>
      <c r="U40" s="15">
        <v>-1.3235865687949577E-6</v>
      </c>
    </row>
    <row r="41" spans="1:21" ht="18" x14ac:dyDescent="0.4">
      <c r="A41" s="21" t="s">
        <v>219</v>
      </c>
      <c r="C41" s="29">
        <v>0</v>
      </c>
      <c r="D41" s="31"/>
      <c r="E41" s="29">
        <v>0</v>
      </c>
      <c r="F41" s="31"/>
      <c r="G41" s="29">
        <v>0</v>
      </c>
      <c r="H41" s="31"/>
      <c r="I41" s="29">
        <v>0</v>
      </c>
      <c r="J41" s="31"/>
      <c r="K41" s="29">
        <v>0.17814234174025298</v>
      </c>
      <c r="L41" s="29"/>
      <c r="M41" s="29">
        <v>0</v>
      </c>
      <c r="N41" s="31"/>
      <c r="O41" s="29">
        <v>0</v>
      </c>
      <c r="P41" s="31"/>
      <c r="Q41" s="29">
        <v>23131704000</v>
      </c>
      <c r="R41" s="31"/>
      <c r="S41" s="29">
        <v>23131704000</v>
      </c>
      <c r="U41" s="15">
        <v>0.17540023561614512</v>
      </c>
    </row>
    <row r="42" spans="1:21" ht="18" x14ac:dyDescent="0.4">
      <c r="A42" s="21" t="s">
        <v>220</v>
      </c>
      <c r="C42" s="29">
        <v>0</v>
      </c>
      <c r="D42" s="31"/>
      <c r="E42" s="29">
        <v>0</v>
      </c>
      <c r="F42" s="31"/>
      <c r="G42" s="29">
        <v>0</v>
      </c>
      <c r="H42" s="31"/>
      <c r="I42" s="29">
        <v>0</v>
      </c>
      <c r="J42" s="31"/>
      <c r="K42" s="29">
        <v>0.17814234174025298</v>
      </c>
      <c r="L42" s="29"/>
      <c r="M42" s="29">
        <v>0</v>
      </c>
      <c r="N42" s="31"/>
      <c r="O42" s="29">
        <v>0</v>
      </c>
      <c r="P42" s="31"/>
      <c r="Q42" s="29">
        <v>2845137836</v>
      </c>
      <c r="R42" s="31"/>
      <c r="S42" s="29">
        <v>2845137836</v>
      </c>
      <c r="U42" s="15">
        <v>2.1573760704996454E-2</v>
      </c>
    </row>
    <row r="43" spans="1:21" ht="36" x14ac:dyDescent="0.4">
      <c r="A43" s="21" t="s">
        <v>221</v>
      </c>
      <c r="C43" s="29">
        <v>0</v>
      </c>
      <c r="D43" s="31"/>
      <c r="E43" s="29">
        <v>0</v>
      </c>
      <c r="F43" s="31"/>
      <c r="G43" s="29">
        <v>0</v>
      </c>
      <c r="H43" s="31"/>
      <c r="I43" s="29">
        <v>0</v>
      </c>
      <c r="J43" s="31"/>
      <c r="K43" s="29">
        <v>0.17814234174025298</v>
      </c>
      <c r="L43" s="29"/>
      <c r="M43" s="29">
        <v>0</v>
      </c>
      <c r="N43" s="31"/>
      <c r="O43" s="29">
        <v>0</v>
      </c>
      <c r="P43" s="31"/>
      <c r="Q43" s="29">
        <v>4680233</v>
      </c>
      <c r="R43" s="31"/>
      <c r="S43" s="29">
        <v>4680233</v>
      </c>
      <c r="U43" s="15">
        <v>3.5488694258687462E-5</v>
      </c>
    </row>
    <row r="44" spans="1:21" ht="18" x14ac:dyDescent="0.4">
      <c r="A44" s="21" t="s">
        <v>222</v>
      </c>
      <c r="C44" s="29">
        <v>0</v>
      </c>
      <c r="D44" s="31"/>
      <c r="E44" s="29">
        <v>0</v>
      </c>
      <c r="F44" s="31"/>
      <c r="G44" s="29">
        <v>0</v>
      </c>
      <c r="H44" s="31"/>
      <c r="I44" s="29">
        <v>0</v>
      </c>
      <c r="J44" s="31"/>
      <c r="K44" s="29">
        <v>0.17814234174025298</v>
      </c>
      <c r="L44" s="29"/>
      <c r="M44" s="29">
        <v>0</v>
      </c>
      <c r="N44" s="31"/>
      <c r="O44" s="29">
        <v>0</v>
      </c>
      <c r="P44" s="31"/>
      <c r="Q44" s="29">
        <v>869371</v>
      </c>
      <c r="R44" s="31"/>
      <c r="S44" s="29">
        <v>869371</v>
      </c>
      <c r="U44" s="15">
        <v>6.5921593254800296E-6</v>
      </c>
    </row>
    <row r="45" spans="1:21" ht="18" x14ac:dyDescent="0.4">
      <c r="A45" s="21" t="s">
        <v>223</v>
      </c>
      <c r="C45" s="29">
        <v>0</v>
      </c>
      <c r="D45" s="31"/>
      <c r="E45" s="29">
        <v>0</v>
      </c>
      <c r="F45" s="31"/>
      <c r="G45" s="29">
        <v>0</v>
      </c>
      <c r="H45" s="31"/>
      <c r="I45" s="29">
        <v>0</v>
      </c>
      <c r="J45" s="31"/>
      <c r="K45" s="29">
        <v>0.17814234174025298</v>
      </c>
      <c r="L45" s="29"/>
      <c r="M45" s="29">
        <v>0</v>
      </c>
      <c r="N45" s="31"/>
      <c r="O45" s="29">
        <v>0</v>
      </c>
      <c r="P45" s="31"/>
      <c r="Q45" s="29">
        <v>-251075490</v>
      </c>
      <c r="R45" s="31"/>
      <c r="S45" s="29">
        <v>-251075490</v>
      </c>
      <c r="U45" s="15">
        <v>-1.9038242968801213E-3</v>
      </c>
    </row>
    <row r="46" spans="1:21" ht="18" x14ac:dyDescent="0.4">
      <c r="A46" s="21" t="s">
        <v>162</v>
      </c>
      <c r="C46" s="29">
        <v>0</v>
      </c>
      <c r="D46" s="31"/>
      <c r="E46" s="29">
        <v>0</v>
      </c>
      <c r="F46" s="31"/>
      <c r="G46" s="29">
        <v>0</v>
      </c>
      <c r="H46" s="31"/>
      <c r="I46" s="29">
        <v>0</v>
      </c>
      <c r="J46" s="31"/>
      <c r="K46" s="29">
        <v>0.17814234174025298</v>
      </c>
      <c r="L46" s="29"/>
      <c r="M46" s="29">
        <v>12399000</v>
      </c>
      <c r="N46" s="31"/>
      <c r="O46" s="29">
        <v>0</v>
      </c>
      <c r="P46" s="31"/>
      <c r="Q46" s="29">
        <v>174102418</v>
      </c>
      <c r="R46" s="31"/>
      <c r="S46" s="29">
        <v>186501418</v>
      </c>
      <c r="U46" s="15">
        <v>1.4141799782646869E-3</v>
      </c>
    </row>
    <row r="47" spans="1:21" ht="18" x14ac:dyDescent="0.4">
      <c r="A47" s="21" t="s">
        <v>241</v>
      </c>
      <c r="C47" s="29">
        <v>0</v>
      </c>
      <c r="D47" s="31"/>
      <c r="E47" s="29">
        <v>0</v>
      </c>
      <c r="F47" s="31"/>
      <c r="G47" s="29">
        <v>0</v>
      </c>
      <c r="H47" s="31"/>
      <c r="I47" s="29">
        <v>0</v>
      </c>
      <c r="J47" s="31"/>
      <c r="K47" s="29">
        <v>0.17814234174025298</v>
      </c>
      <c r="L47" s="29"/>
      <c r="M47" s="29">
        <v>0</v>
      </c>
      <c r="N47" s="31"/>
      <c r="O47" s="29">
        <v>0</v>
      </c>
      <c r="P47" s="31"/>
      <c r="Q47" s="29">
        <v>-584054960</v>
      </c>
      <c r="R47" s="31"/>
      <c r="S47" s="29">
        <v>-584054960</v>
      </c>
      <c r="U47" s="15">
        <v>-4.4287000039762835E-3</v>
      </c>
    </row>
    <row r="48" spans="1:21" ht="18" x14ac:dyDescent="0.4">
      <c r="A48" s="21" t="s">
        <v>225</v>
      </c>
      <c r="C48" s="29">
        <v>0</v>
      </c>
      <c r="D48" s="31"/>
      <c r="E48" s="29">
        <v>0</v>
      </c>
      <c r="F48" s="31"/>
      <c r="G48" s="29">
        <v>0</v>
      </c>
      <c r="H48" s="31"/>
      <c r="I48" s="29">
        <v>0</v>
      </c>
      <c r="J48" s="31"/>
      <c r="K48" s="29">
        <v>0.17814234174025298</v>
      </c>
      <c r="L48" s="29"/>
      <c r="M48" s="29">
        <v>0</v>
      </c>
      <c r="N48" s="31"/>
      <c r="O48" s="29">
        <v>0</v>
      </c>
      <c r="P48" s="31"/>
      <c r="Q48" s="29">
        <v>49349611</v>
      </c>
      <c r="R48" s="31"/>
      <c r="S48" s="29">
        <v>49349611</v>
      </c>
      <c r="U48" s="15">
        <v>3.7420215116729436E-4</v>
      </c>
    </row>
    <row r="49" spans="1:21" ht="18" x14ac:dyDescent="0.4">
      <c r="A49" s="21" t="s">
        <v>165</v>
      </c>
      <c r="C49" s="29">
        <v>0</v>
      </c>
      <c r="D49" s="31"/>
      <c r="E49" s="29">
        <v>0</v>
      </c>
      <c r="F49" s="31"/>
      <c r="G49" s="29">
        <v>0</v>
      </c>
      <c r="H49" s="31"/>
      <c r="I49" s="29">
        <v>0</v>
      </c>
      <c r="J49" s="31"/>
      <c r="K49" s="29">
        <v>0.17814234174025298</v>
      </c>
      <c r="L49" s="29"/>
      <c r="M49" s="29">
        <v>649940000</v>
      </c>
      <c r="N49" s="31"/>
      <c r="O49" s="29">
        <v>0</v>
      </c>
      <c r="P49" s="31"/>
      <c r="Q49" s="29">
        <v>3023125683</v>
      </c>
      <c r="R49" s="31"/>
      <c r="S49" s="29">
        <v>3673065683</v>
      </c>
      <c r="U49" s="15">
        <v>2.7851669995075892E-2</v>
      </c>
    </row>
    <row r="50" spans="1:21" ht="18" x14ac:dyDescent="0.4">
      <c r="A50" s="21" t="s">
        <v>226</v>
      </c>
      <c r="C50" s="29">
        <v>0</v>
      </c>
      <c r="D50" s="31"/>
      <c r="E50" s="29">
        <v>0</v>
      </c>
      <c r="F50" s="31"/>
      <c r="G50" s="29">
        <v>0</v>
      </c>
      <c r="H50" s="31"/>
      <c r="I50" s="29">
        <v>0</v>
      </c>
      <c r="J50" s="31"/>
      <c r="K50" s="29">
        <v>0.17814234174025298</v>
      </c>
      <c r="L50" s="29"/>
      <c r="M50" s="29">
        <v>0</v>
      </c>
      <c r="N50" s="31"/>
      <c r="O50" s="29">
        <v>0</v>
      </c>
      <c r="P50" s="31"/>
      <c r="Q50" s="29">
        <v>-1146475</v>
      </c>
      <c r="R50" s="31"/>
      <c r="S50" s="29">
        <v>-1146475</v>
      </c>
      <c r="U50" s="15">
        <v>-8.6933494016705378E-6</v>
      </c>
    </row>
    <row r="51" spans="1:21" ht="18" x14ac:dyDescent="0.4">
      <c r="A51" s="21" t="s">
        <v>242</v>
      </c>
      <c r="C51" s="29">
        <v>0</v>
      </c>
      <c r="D51" s="31"/>
      <c r="E51" s="29">
        <v>0</v>
      </c>
      <c r="F51" s="31"/>
      <c r="G51" s="29">
        <v>0</v>
      </c>
      <c r="H51" s="31"/>
      <c r="I51" s="29">
        <v>0</v>
      </c>
      <c r="J51" s="31"/>
      <c r="K51" s="29">
        <v>0.17814234174025298</v>
      </c>
      <c r="L51" s="29"/>
      <c r="M51" s="29">
        <v>0</v>
      </c>
      <c r="N51" s="31"/>
      <c r="O51" s="29">
        <v>0</v>
      </c>
      <c r="P51" s="31"/>
      <c r="Q51" s="29">
        <v>5574540010</v>
      </c>
      <c r="R51" s="31"/>
      <c r="S51" s="29">
        <v>5574540010</v>
      </c>
      <c r="U51" s="15">
        <v>4.2269935289057307E-2</v>
      </c>
    </row>
    <row r="52" spans="1:21" ht="18" x14ac:dyDescent="0.4">
      <c r="A52" s="16" t="s">
        <v>47</v>
      </c>
      <c r="C52" s="16">
        <f>SUM(C9:$C$51)</f>
        <v>3651605200</v>
      </c>
      <c r="E52" s="16">
        <f>SUM(E9:$E$51)</f>
        <v>32654427921</v>
      </c>
      <c r="G52" s="16">
        <f>SUM(G9:$G$51)</f>
        <v>11085405775</v>
      </c>
      <c r="I52" s="16">
        <f>SUM(I9:$I$51)</f>
        <v>47391438896</v>
      </c>
      <c r="K52" s="17">
        <f>SUM(K9:$K$51)</f>
        <v>3.7122787232957855</v>
      </c>
      <c r="M52" s="16">
        <f>SUM(M9:$M$51)</f>
        <v>16442361596</v>
      </c>
      <c r="O52" s="16">
        <f>SUM(O9:$O$51)</f>
        <v>11149206200</v>
      </c>
      <c r="Q52" s="16">
        <f>SUM(Q9:$Q$51)</f>
        <v>47806476257</v>
      </c>
      <c r="S52" s="16">
        <f>SUM(S9:$S$51)</f>
        <v>75398044053</v>
      </c>
      <c r="U52" s="17">
        <f>SUM(U9:$U$51)</f>
        <v>0.57171900054975167</v>
      </c>
    </row>
    <row r="53" spans="1:21" ht="18" x14ac:dyDescent="0.4">
      <c r="C53" s="18"/>
      <c r="E53" s="18"/>
      <c r="G53" s="18"/>
      <c r="I53" s="18"/>
      <c r="K53" s="18"/>
      <c r="M53" s="18"/>
      <c r="O53" s="18"/>
      <c r="Q53" s="18"/>
      <c r="S53" s="18"/>
      <c r="U53" s="18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28"/>
  <sheetViews>
    <sheetView rightToLeft="1" topLeftCell="A4" workbookViewId="0">
      <selection activeCell="K19" sqref="K19"/>
    </sheetView>
  </sheetViews>
  <sheetFormatPr defaultRowHeight="17.25" x14ac:dyDescent="0.4"/>
  <cols>
    <col min="1" max="1" width="21.28515625" style="3" customWidth="1"/>
    <col min="2" max="2" width="1.42578125" style="3" customWidth="1"/>
    <col min="3" max="3" width="17" style="3" customWidth="1"/>
    <col min="4" max="4" width="1.42578125" style="3" customWidth="1"/>
    <col min="5" max="5" width="17" style="3" customWidth="1"/>
    <col min="6" max="6" width="1.42578125" style="3" customWidth="1"/>
    <col min="7" max="7" width="17" style="3" customWidth="1"/>
    <col min="8" max="8" width="1.42578125" style="3" customWidth="1"/>
    <col min="9" max="9" width="17" style="3" customWidth="1"/>
    <col min="10" max="10" width="1.42578125" style="3" customWidth="1"/>
    <col min="11" max="11" width="17" style="3" customWidth="1"/>
    <col min="12" max="12" width="1.42578125" style="3" customWidth="1"/>
    <col min="13" max="13" width="17" style="3" customWidth="1"/>
    <col min="14" max="14" width="1.42578125" style="3" customWidth="1"/>
    <col min="15" max="15" width="17" style="3" customWidth="1"/>
    <col min="16" max="16" width="1.42578125" style="3" customWidth="1"/>
    <col min="17" max="17" width="17" style="3" customWidth="1"/>
    <col min="18" max="16384" width="9.140625" style="3"/>
  </cols>
  <sheetData>
    <row r="1" spans="1:17" ht="20.100000000000001" customHeight="1" x14ac:dyDescent="0.4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0.100000000000001" customHeight="1" x14ac:dyDescent="0.4">
      <c r="A2" s="4" t="s">
        <v>134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0.100000000000001" customHeight="1" x14ac:dyDescent="0.4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1:17" ht="18.75" x14ac:dyDescent="0.4">
      <c r="A5" s="5" t="s">
        <v>243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7" spans="1:17" ht="18.75" x14ac:dyDescent="0.4">
      <c r="C7" s="6" t="s">
        <v>150</v>
      </c>
      <c r="D7" s="7"/>
      <c r="E7" s="7"/>
      <c r="F7" s="7"/>
      <c r="G7" s="7"/>
      <c r="H7" s="7"/>
      <c r="I7" s="7"/>
      <c r="J7" s="7"/>
      <c r="K7" s="7"/>
      <c r="M7" s="6" t="s">
        <v>7</v>
      </c>
      <c r="N7" s="7"/>
      <c r="O7" s="7"/>
      <c r="P7" s="7"/>
      <c r="Q7" s="7"/>
    </row>
    <row r="8" spans="1:17" ht="18.75" x14ac:dyDescent="0.4">
      <c r="C8" s="20" t="s">
        <v>244</v>
      </c>
      <c r="E8" s="20" t="s">
        <v>233</v>
      </c>
      <c r="G8" s="20" t="s">
        <v>234</v>
      </c>
      <c r="I8" s="20" t="s">
        <v>47</v>
      </c>
      <c r="K8" s="20" t="s">
        <v>244</v>
      </c>
      <c r="M8" s="20" t="s">
        <v>233</v>
      </c>
      <c r="O8" s="20" t="s">
        <v>234</v>
      </c>
      <c r="Q8" s="20" t="s">
        <v>47</v>
      </c>
    </row>
    <row r="9" spans="1:17" ht="18" x14ac:dyDescent="0.4">
      <c r="A9" s="21" t="s">
        <v>63</v>
      </c>
      <c r="C9" s="29">
        <v>1294902083</v>
      </c>
      <c r="D9" s="31"/>
      <c r="E9" s="29">
        <v>0</v>
      </c>
      <c r="F9" s="31"/>
      <c r="G9" s="29">
        <v>0</v>
      </c>
      <c r="H9" s="31"/>
      <c r="I9" s="29">
        <v>1294902083</v>
      </c>
      <c r="J9" s="31"/>
      <c r="K9" s="29">
        <v>10149806761</v>
      </c>
      <c r="L9" s="31"/>
      <c r="M9" s="29">
        <v>1557654573</v>
      </c>
      <c r="N9" s="31"/>
      <c r="O9" s="29">
        <v>0</v>
      </c>
      <c r="P9" s="31"/>
      <c r="Q9" s="29">
        <v>11707461334</v>
      </c>
    </row>
    <row r="10" spans="1:17" ht="36" x14ac:dyDescent="0.4">
      <c r="A10" s="21" t="s">
        <v>69</v>
      </c>
      <c r="C10" s="29">
        <v>0</v>
      </c>
      <c r="D10" s="31"/>
      <c r="E10" s="29">
        <v>579854882</v>
      </c>
      <c r="F10" s="31"/>
      <c r="G10" s="29">
        <v>0</v>
      </c>
      <c r="H10" s="31"/>
      <c r="I10" s="29">
        <v>579854882</v>
      </c>
      <c r="J10" s="31"/>
      <c r="K10" s="29">
        <v>0</v>
      </c>
      <c r="L10" s="31"/>
      <c r="M10" s="29">
        <v>2806146307</v>
      </c>
      <c r="N10" s="31"/>
      <c r="O10" s="29">
        <v>0</v>
      </c>
      <c r="P10" s="31"/>
      <c r="Q10" s="29">
        <v>2806146307</v>
      </c>
    </row>
    <row r="11" spans="1:17" ht="36" x14ac:dyDescent="0.4">
      <c r="A11" s="21" t="s">
        <v>74</v>
      </c>
      <c r="C11" s="29">
        <v>0</v>
      </c>
      <c r="D11" s="31"/>
      <c r="E11" s="29">
        <v>748482103</v>
      </c>
      <c r="F11" s="31"/>
      <c r="G11" s="29">
        <v>0</v>
      </c>
      <c r="H11" s="31"/>
      <c r="I11" s="29">
        <v>748482103</v>
      </c>
      <c r="J11" s="31"/>
      <c r="K11" s="29">
        <v>0</v>
      </c>
      <c r="L11" s="31"/>
      <c r="M11" s="29">
        <v>5586259861</v>
      </c>
      <c r="N11" s="31"/>
      <c r="O11" s="29">
        <v>0</v>
      </c>
      <c r="P11" s="31"/>
      <c r="Q11" s="29">
        <v>5586259861</v>
      </c>
    </row>
    <row r="12" spans="1:17" ht="36" x14ac:dyDescent="0.4">
      <c r="A12" s="21" t="s">
        <v>77</v>
      </c>
      <c r="C12" s="29">
        <v>0</v>
      </c>
      <c r="D12" s="31"/>
      <c r="E12" s="29">
        <v>822529890</v>
      </c>
      <c r="F12" s="31"/>
      <c r="G12" s="29">
        <v>0</v>
      </c>
      <c r="H12" s="31"/>
      <c r="I12" s="29">
        <v>822529890</v>
      </c>
      <c r="J12" s="31"/>
      <c r="K12" s="29">
        <v>0</v>
      </c>
      <c r="L12" s="31"/>
      <c r="M12" s="29">
        <v>5059706720</v>
      </c>
      <c r="N12" s="31"/>
      <c r="O12" s="29">
        <v>0</v>
      </c>
      <c r="P12" s="31"/>
      <c r="Q12" s="29">
        <v>5059706720</v>
      </c>
    </row>
    <row r="13" spans="1:17" ht="36" x14ac:dyDescent="0.4">
      <c r="A13" s="21" t="s">
        <v>80</v>
      </c>
      <c r="C13" s="29">
        <v>0</v>
      </c>
      <c r="D13" s="31"/>
      <c r="E13" s="29">
        <v>552904597</v>
      </c>
      <c r="F13" s="31"/>
      <c r="G13" s="29">
        <v>0</v>
      </c>
      <c r="H13" s="31"/>
      <c r="I13" s="29">
        <v>552904597</v>
      </c>
      <c r="J13" s="31"/>
      <c r="K13" s="29">
        <v>0</v>
      </c>
      <c r="L13" s="31"/>
      <c r="M13" s="29">
        <v>5182447234</v>
      </c>
      <c r="N13" s="31"/>
      <c r="O13" s="29">
        <v>0</v>
      </c>
      <c r="P13" s="31"/>
      <c r="Q13" s="29">
        <v>5182447234</v>
      </c>
    </row>
    <row r="14" spans="1:17" ht="36" x14ac:dyDescent="0.4">
      <c r="A14" s="21" t="s">
        <v>206</v>
      </c>
      <c r="C14" s="34">
        <v>0</v>
      </c>
      <c r="D14" s="34"/>
      <c r="E14" s="34">
        <v>0</v>
      </c>
      <c r="F14" s="34"/>
      <c r="G14" s="34">
        <v>0</v>
      </c>
      <c r="H14" s="34"/>
      <c r="I14" s="34">
        <v>0</v>
      </c>
      <c r="J14" s="29"/>
      <c r="K14" s="29">
        <v>0</v>
      </c>
      <c r="L14" s="31"/>
      <c r="M14" s="29">
        <v>0</v>
      </c>
      <c r="N14" s="31"/>
      <c r="O14" s="29">
        <v>3909210602</v>
      </c>
      <c r="P14" s="31"/>
      <c r="Q14" s="29">
        <v>3909210602</v>
      </c>
    </row>
    <row r="15" spans="1:17" ht="36" x14ac:dyDescent="0.4">
      <c r="A15" s="21" t="s">
        <v>207</v>
      </c>
      <c r="C15" s="34">
        <v>0</v>
      </c>
      <c r="D15" s="34"/>
      <c r="E15" s="34">
        <v>0</v>
      </c>
      <c r="F15" s="34"/>
      <c r="G15" s="34">
        <v>0</v>
      </c>
      <c r="H15" s="34"/>
      <c r="I15" s="34">
        <v>0</v>
      </c>
      <c r="J15" s="29"/>
      <c r="K15" s="29">
        <v>0</v>
      </c>
      <c r="L15" s="31"/>
      <c r="M15" s="29">
        <v>0</v>
      </c>
      <c r="N15" s="31"/>
      <c r="O15" s="29">
        <v>50985336</v>
      </c>
      <c r="P15" s="31"/>
      <c r="Q15" s="29">
        <v>50985336</v>
      </c>
    </row>
    <row r="16" spans="1:17" ht="36" x14ac:dyDescent="0.4">
      <c r="A16" s="21" t="s">
        <v>208</v>
      </c>
      <c r="C16" s="34">
        <v>0</v>
      </c>
      <c r="D16" s="34"/>
      <c r="E16" s="34">
        <v>0</v>
      </c>
      <c r="F16" s="34"/>
      <c r="G16" s="34">
        <v>0</v>
      </c>
      <c r="H16" s="34"/>
      <c r="I16" s="34">
        <v>0</v>
      </c>
      <c r="J16" s="29"/>
      <c r="K16" s="29">
        <v>0</v>
      </c>
      <c r="L16" s="31"/>
      <c r="M16" s="29">
        <v>0</v>
      </c>
      <c r="N16" s="31"/>
      <c r="O16" s="29">
        <v>237484379</v>
      </c>
      <c r="P16" s="31"/>
      <c r="Q16" s="29">
        <v>237484379</v>
      </c>
    </row>
    <row r="17" spans="1:17" ht="36" x14ac:dyDescent="0.4">
      <c r="A17" s="21" t="s">
        <v>209</v>
      </c>
      <c r="C17" s="34">
        <v>0</v>
      </c>
      <c r="D17" s="34"/>
      <c r="E17" s="34">
        <v>0</v>
      </c>
      <c r="F17" s="34"/>
      <c r="G17" s="34">
        <v>0</v>
      </c>
      <c r="H17" s="34"/>
      <c r="I17" s="34">
        <v>0</v>
      </c>
      <c r="J17" s="29"/>
      <c r="K17" s="29">
        <v>0</v>
      </c>
      <c r="L17" s="31"/>
      <c r="M17" s="29">
        <v>0</v>
      </c>
      <c r="N17" s="31"/>
      <c r="O17" s="29">
        <v>794931560</v>
      </c>
      <c r="P17" s="31"/>
      <c r="Q17" s="29">
        <v>794931560</v>
      </c>
    </row>
    <row r="18" spans="1:17" ht="36" x14ac:dyDescent="0.4">
      <c r="A18" s="21" t="s">
        <v>210</v>
      </c>
      <c r="C18" s="34">
        <v>0</v>
      </c>
      <c r="D18" s="34"/>
      <c r="E18" s="34">
        <v>0</v>
      </c>
      <c r="F18" s="34"/>
      <c r="G18" s="34">
        <v>0</v>
      </c>
      <c r="H18" s="34"/>
      <c r="I18" s="34">
        <v>0</v>
      </c>
      <c r="J18" s="29"/>
      <c r="K18" s="29">
        <v>0</v>
      </c>
      <c r="L18" s="31"/>
      <c r="M18" s="29">
        <v>0</v>
      </c>
      <c r="N18" s="31"/>
      <c r="O18" s="29">
        <v>396892645</v>
      </c>
      <c r="P18" s="31"/>
      <c r="Q18" s="29">
        <v>396892645</v>
      </c>
    </row>
    <row r="19" spans="1:17" ht="36" x14ac:dyDescent="0.4">
      <c r="A19" s="21" t="s">
        <v>211</v>
      </c>
      <c r="C19" s="34">
        <v>0</v>
      </c>
      <c r="D19" s="34"/>
      <c r="E19" s="34">
        <v>0</v>
      </c>
      <c r="F19" s="34"/>
      <c r="G19" s="34">
        <v>0</v>
      </c>
      <c r="H19" s="34"/>
      <c r="I19" s="34">
        <v>0</v>
      </c>
      <c r="J19" s="29"/>
      <c r="K19" s="29">
        <v>0</v>
      </c>
      <c r="L19" s="31"/>
      <c r="M19" s="29">
        <v>0</v>
      </c>
      <c r="N19" s="31"/>
      <c r="O19" s="29">
        <v>1060499490</v>
      </c>
      <c r="P19" s="31"/>
      <c r="Q19" s="29">
        <v>1060499490</v>
      </c>
    </row>
    <row r="20" spans="1:17" ht="36" x14ac:dyDescent="0.4">
      <c r="A20" s="21" t="s">
        <v>212</v>
      </c>
      <c r="C20" s="34">
        <v>0</v>
      </c>
      <c r="D20" s="34"/>
      <c r="E20" s="34">
        <v>0</v>
      </c>
      <c r="F20" s="34"/>
      <c r="G20" s="34">
        <v>0</v>
      </c>
      <c r="H20" s="34"/>
      <c r="I20" s="34">
        <v>0</v>
      </c>
      <c r="J20" s="29"/>
      <c r="K20" s="29">
        <v>0</v>
      </c>
      <c r="L20" s="31"/>
      <c r="M20" s="29">
        <v>0</v>
      </c>
      <c r="N20" s="31"/>
      <c r="O20" s="29">
        <v>1401506277</v>
      </c>
      <c r="P20" s="31"/>
      <c r="Q20" s="29">
        <v>1401506277</v>
      </c>
    </row>
    <row r="21" spans="1:17" ht="36" x14ac:dyDescent="0.4">
      <c r="A21" s="21" t="s">
        <v>213</v>
      </c>
      <c r="C21" s="34">
        <v>0</v>
      </c>
      <c r="D21" s="34"/>
      <c r="E21" s="34">
        <v>0</v>
      </c>
      <c r="F21" s="34"/>
      <c r="G21" s="34">
        <v>0</v>
      </c>
      <c r="H21" s="34"/>
      <c r="I21" s="34">
        <v>0</v>
      </c>
      <c r="J21" s="29"/>
      <c r="K21" s="29">
        <v>0</v>
      </c>
      <c r="L21" s="31"/>
      <c r="M21" s="29">
        <v>0</v>
      </c>
      <c r="N21" s="31"/>
      <c r="O21" s="29">
        <v>400045237</v>
      </c>
      <c r="P21" s="31"/>
      <c r="Q21" s="29">
        <v>400045237</v>
      </c>
    </row>
    <row r="22" spans="1:17" ht="36" x14ac:dyDescent="0.4">
      <c r="A22" s="21" t="s">
        <v>214</v>
      </c>
      <c r="C22" s="34">
        <v>0</v>
      </c>
      <c r="D22" s="34"/>
      <c r="E22" s="34">
        <v>0</v>
      </c>
      <c r="F22" s="34"/>
      <c r="G22" s="34">
        <v>0</v>
      </c>
      <c r="H22" s="34"/>
      <c r="I22" s="34">
        <v>0</v>
      </c>
      <c r="J22" s="29"/>
      <c r="K22" s="29">
        <v>0</v>
      </c>
      <c r="L22" s="31"/>
      <c r="M22" s="29">
        <v>0</v>
      </c>
      <c r="N22" s="31"/>
      <c r="O22" s="29">
        <v>444795100</v>
      </c>
      <c r="P22" s="31"/>
      <c r="Q22" s="29">
        <v>444795100</v>
      </c>
    </row>
    <row r="23" spans="1:17" ht="36" x14ac:dyDescent="0.4">
      <c r="A23" s="21" t="s">
        <v>215</v>
      </c>
      <c r="C23" s="34">
        <v>0</v>
      </c>
      <c r="D23" s="34"/>
      <c r="E23" s="34">
        <v>0</v>
      </c>
      <c r="F23" s="34"/>
      <c r="G23" s="34">
        <v>0</v>
      </c>
      <c r="H23" s="34"/>
      <c r="I23" s="34">
        <v>0</v>
      </c>
      <c r="J23" s="29"/>
      <c r="K23" s="29">
        <v>0</v>
      </c>
      <c r="L23" s="31"/>
      <c r="M23" s="29">
        <v>0</v>
      </c>
      <c r="N23" s="31"/>
      <c r="O23" s="29">
        <v>485445985</v>
      </c>
      <c r="P23" s="31"/>
      <c r="Q23" s="29">
        <v>485445985</v>
      </c>
    </row>
    <row r="24" spans="1:17" ht="36" x14ac:dyDescent="0.4">
      <c r="A24" s="21" t="s">
        <v>216</v>
      </c>
      <c r="C24" s="34">
        <v>0</v>
      </c>
      <c r="D24" s="34"/>
      <c r="E24" s="34">
        <v>0</v>
      </c>
      <c r="F24" s="34"/>
      <c r="G24" s="34">
        <v>0</v>
      </c>
      <c r="H24" s="34"/>
      <c r="I24" s="34">
        <v>0</v>
      </c>
      <c r="J24" s="29"/>
      <c r="K24" s="29">
        <v>0</v>
      </c>
      <c r="L24" s="31"/>
      <c r="M24" s="29">
        <v>0</v>
      </c>
      <c r="N24" s="31"/>
      <c r="O24" s="29">
        <v>2005109240</v>
      </c>
      <c r="P24" s="31"/>
      <c r="Q24" s="29">
        <v>2005109240</v>
      </c>
    </row>
    <row r="25" spans="1:17" ht="36" x14ac:dyDescent="0.4">
      <c r="A25" s="21" t="s">
        <v>217</v>
      </c>
      <c r="C25" s="34">
        <v>0</v>
      </c>
      <c r="D25" s="34"/>
      <c r="E25" s="34">
        <v>0</v>
      </c>
      <c r="F25" s="34"/>
      <c r="G25" s="34">
        <v>0</v>
      </c>
      <c r="H25" s="34"/>
      <c r="I25" s="34">
        <v>0</v>
      </c>
      <c r="J25" s="29"/>
      <c r="K25" s="29">
        <v>0</v>
      </c>
      <c r="L25" s="31"/>
      <c r="M25" s="29">
        <v>0</v>
      </c>
      <c r="N25" s="31"/>
      <c r="O25" s="29">
        <v>754910519</v>
      </c>
      <c r="P25" s="31"/>
      <c r="Q25" s="29">
        <v>754910519</v>
      </c>
    </row>
    <row r="26" spans="1:17" ht="36" x14ac:dyDescent="0.4">
      <c r="A26" s="21" t="s">
        <v>200</v>
      </c>
      <c r="C26" s="34">
        <v>0</v>
      </c>
      <c r="D26" s="34"/>
      <c r="E26" s="34">
        <v>0</v>
      </c>
      <c r="F26" s="34"/>
      <c r="G26" s="34">
        <v>0</v>
      </c>
      <c r="H26" s="34"/>
      <c r="I26" s="34">
        <v>0</v>
      </c>
      <c r="J26" s="29"/>
      <c r="K26" s="29">
        <v>253033100</v>
      </c>
      <c r="L26" s="31"/>
      <c r="M26" s="29">
        <v>0</v>
      </c>
      <c r="N26" s="31"/>
      <c r="O26" s="29">
        <v>108410626</v>
      </c>
      <c r="P26" s="31"/>
      <c r="Q26" s="29">
        <v>361443726</v>
      </c>
    </row>
    <row r="27" spans="1:17" ht="18" x14ac:dyDescent="0.4">
      <c r="A27" s="16" t="s">
        <v>47</v>
      </c>
      <c r="C27" s="32">
        <f>SUM(C9:$C$26)</f>
        <v>1294902083</v>
      </c>
      <c r="D27" s="31"/>
      <c r="E27" s="32">
        <f>SUM(E9:$E$26)</f>
        <v>2703771472</v>
      </c>
      <c r="F27" s="31"/>
      <c r="G27" s="32">
        <f>SUM(G9:$G$26)</f>
        <v>0</v>
      </c>
      <c r="H27" s="31"/>
      <c r="I27" s="32">
        <f>SUM(I9:$I$26)</f>
        <v>3998673555</v>
      </c>
      <c r="J27" s="31"/>
      <c r="K27" s="32">
        <f>SUM(K9:$K$26)</f>
        <v>10402839861</v>
      </c>
      <c r="L27" s="31"/>
      <c r="M27" s="32">
        <f>SUM(M9:$M$26)</f>
        <v>20192214695</v>
      </c>
      <c r="N27" s="31"/>
      <c r="O27" s="32">
        <f>SUM(O9:$O$26)</f>
        <v>12050226996</v>
      </c>
      <c r="P27" s="31"/>
      <c r="Q27" s="32">
        <f>SUM(Q9:$Q$26)</f>
        <v>42645281552</v>
      </c>
    </row>
    <row r="28" spans="1:17" ht="18" x14ac:dyDescent="0.4">
      <c r="C28" s="18"/>
      <c r="E28" s="18"/>
      <c r="G28" s="18"/>
      <c r="I28" s="18"/>
      <c r="K28" s="18"/>
      <c r="M28" s="18"/>
      <c r="O28" s="18"/>
      <c r="Q28" s="18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21"/>
  <sheetViews>
    <sheetView rightToLeft="1" tabSelected="1" workbookViewId="0">
      <selection activeCell="I21" sqref="I21"/>
    </sheetView>
  </sheetViews>
  <sheetFormatPr defaultRowHeight="17.25" x14ac:dyDescent="0.4"/>
  <cols>
    <col min="1" max="1" width="25.5703125" style="3" customWidth="1"/>
    <col min="2" max="2" width="1.42578125" style="3" customWidth="1"/>
    <col min="3" max="3" width="17" style="3" customWidth="1"/>
    <col min="4" max="4" width="1.42578125" style="3" customWidth="1"/>
    <col min="5" max="5" width="17" style="3" customWidth="1"/>
    <col min="6" max="6" width="1.42578125" style="3" customWidth="1"/>
    <col min="7" max="7" width="14.140625" style="3" customWidth="1"/>
    <col min="8" max="8" width="1.42578125" style="3" customWidth="1"/>
    <col min="9" max="9" width="17" style="3" customWidth="1"/>
    <col min="10" max="10" width="1.42578125" style="3" customWidth="1"/>
    <col min="11" max="11" width="14.140625" style="3" customWidth="1"/>
    <col min="12" max="16384" width="9.140625" style="3"/>
  </cols>
  <sheetData>
    <row r="1" spans="1:11" ht="20.100000000000001" customHeight="1" x14ac:dyDescent="0.4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0.100000000000001" customHeight="1" x14ac:dyDescent="0.4">
      <c r="A2" s="4" t="s">
        <v>134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0.100000000000001" customHeight="1" x14ac:dyDescent="0.4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5" spans="1:11" ht="18.75" x14ac:dyDescent="0.4">
      <c r="A5" s="5" t="s">
        <v>245</v>
      </c>
      <c r="B5" s="2"/>
      <c r="C5" s="2"/>
      <c r="D5" s="2"/>
      <c r="E5" s="2"/>
      <c r="F5" s="2"/>
      <c r="G5" s="2"/>
      <c r="H5" s="2"/>
      <c r="I5" s="2"/>
      <c r="J5" s="2"/>
      <c r="K5" s="2"/>
    </row>
    <row r="7" spans="1:11" ht="18.75" x14ac:dyDescent="0.4">
      <c r="A7" s="6" t="s">
        <v>246</v>
      </c>
      <c r="B7" s="7"/>
      <c r="C7" s="7"/>
      <c r="E7" s="6" t="s">
        <v>150</v>
      </c>
      <c r="F7" s="7"/>
      <c r="G7" s="7"/>
      <c r="I7" s="6" t="s">
        <v>7</v>
      </c>
      <c r="J7" s="7"/>
      <c r="K7" s="7"/>
    </row>
    <row r="8" spans="1:11" ht="37.5" x14ac:dyDescent="0.4">
      <c r="A8" s="20" t="s">
        <v>247</v>
      </c>
      <c r="C8" s="20" t="s">
        <v>94</v>
      </c>
      <c r="E8" s="20" t="s">
        <v>248</v>
      </c>
      <c r="G8" s="20" t="s">
        <v>249</v>
      </c>
      <c r="I8" s="20" t="s">
        <v>248</v>
      </c>
      <c r="K8" s="20" t="s">
        <v>249</v>
      </c>
    </row>
    <row r="9" spans="1:11" ht="18" x14ac:dyDescent="0.4">
      <c r="A9" s="21" t="s">
        <v>250</v>
      </c>
      <c r="C9" s="14" t="s">
        <v>106</v>
      </c>
      <c r="E9" s="13">
        <v>679452048</v>
      </c>
      <c r="G9" s="15">
        <f>E9/E19</f>
        <v>0.190213901448129</v>
      </c>
      <c r="I9" s="13">
        <v>5961643776</v>
      </c>
      <c r="K9" s="15">
        <f>I9/I19</f>
        <v>0.43301485562557507</v>
      </c>
    </row>
    <row r="10" spans="1:11" ht="18" x14ac:dyDescent="0.4">
      <c r="A10" s="21" t="s">
        <v>250</v>
      </c>
      <c r="C10" s="14" t="s">
        <v>109</v>
      </c>
      <c r="E10" s="13">
        <v>963123283</v>
      </c>
      <c r="G10" s="15">
        <f>E10/E19</f>
        <v>0.26962820669128434</v>
      </c>
      <c r="I10" s="13">
        <v>3106849300</v>
      </c>
      <c r="K10" s="15">
        <f>I10/I19</f>
        <v>0.22566123566553717</v>
      </c>
    </row>
    <row r="11" spans="1:11" ht="18" x14ac:dyDescent="0.4">
      <c r="A11" s="21" t="s">
        <v>251</v>
      </c>
      <c r="C11" s="14" t="s">
        <v>129</v>
      </c>
      <c r="E11" s="13">
        <v>1868493132</v>
      </c>
      <c r="G11" s="15">
        <f>E11/E19</f>
        <v>0.52308822898235474</v>
      </c>
      <c r="I11" s="13">
        <v>3978082152</v>
      </c>
      <c r="K11" s="15">
        <f>I11/I19</f>
        <v>0.28894189814721277</v>
      </c>
    </row>
    <row r="12" spans="1:11" ht="36" x14ac:dyDescent="0.4">
      <c r="A12" s="21" t="s">
        <v>252</v>
      </c>
      <c r="C12" s="14" t="s">
        <v>102</v>
      </c>
      <c r="E12" s="13">
        <v>29532602</v>
      </c>
      <c r="G12" s="15">
        <f>E12/E19</f>
        <v>8.2677084613553432E-3</v>
      </c>
      <c r="I12" s="13">
        <v>56295114</v>
      </c>
      <c r="K12" s="15">
        <f>I12/I19</f>
        <v>4.0889092970078341E-3</v>
      </c>
    </row>
    <row r="13" spans="1:11" ht="18" x14ac:dyDescent="0.4">
      <c r="A13" s="21" t="s">
        <v>253</v>
      </c>
      <c r="C13" s="14" t="s">
        <v>113</v>
      </c>
      <c r="E13" s="13">
        <v>3246430</v>
      </c>
      <c r="G13" s="15">
        <f>E13/E19</f>
        <v>9.0884429283264064E-4</v>
      </c>
      <c r="I13" s="13">
        <v>53193872</v>
      </c>
      <c r="K13" s="15">
        <f>I13/I19</f>
        <v>3.8636553389810118E-3</v>
      </c>
    </row>
    <row r="14" spans="1:11" ht="18" x14ac:dyDescent="0.4">
      <c r="A14" s="21" t="s">
        <v>253</v>
      </c>
      <c r="C14" s="14" t="s">
        <v>115</v>
      </c>
      <c r="E14" s="13">
        <v>4801622</v>
      </c>
      <c r="G14" s="15">
        <f>E14/E19</f>
        <v>1.3442232701889921E-3</v>
      </c>
      <c r="I14" s="13">
        <v>64067653</v>
      </c>
      <c r="K14" s="15">
        <f>I14/I19</f>
        <v>4.653455750869815E-3</v>
      </c>
    </row>
    <row r="15" spans="1:11" ht="18" x14ac:dyDescent="0.4">
      <c r="A15" s="21" t="s">
        <v>254</v>
      </c>
      <c r="C15" s="14" t="s">
        <v>121</v>
      </c>
      <c r="E15" s="13">
        <v>2292</v>
      </c>
      <c r="G15" s="15">
        <f>E15/E19</f>
        <v>6.4164978735793241E-7</v>
      </c>
      <c r="I15" s="13">
        <v>508931</v>
      </c>
      <c r="K15" s="15">
        <f>I15/I19</f>
        <v>3.6965422921703188E-5</v>
      </c>
    </row>
    <row r="16" spans="1:11" ht="18" x14ac:dyDescent="0.4">
      <c r="A16" s="21" t="s">
        <v>254</v>
      </c>
      <c r="C16" s="14" t="s">
        <v>124</v>
      </c>
      <c r="E16" s="13">
        <v>23390607</v>
      </c>
      <c r="G16" s="15">
        <f>E16/E19</f>
        <v>6.5482452040676112E-3</v>
      </c>
      <c r="I16" s="13">
        <v>308175438</v>
      </c>
      <c r="K16" s="15">
        <f>I16/I19</f>
        <v>2.2383850462540343E-2</v>
      </c>
    </row>
    <row r="17" spans="1:11" ht="18" x14ac:dyDescent="0.4">
      <c r="A17" s="21" t="s">
        <v>255</v>
      </c>
      <c r="C17" s="14" t="s">
        <v>256</v>
      </c>
      <c r="E17" s="27">
        <v>0</v>
      </c>
      <c r="F17" s="27"/>
      <c r="G17" s="27">
        <v>0</v>
      </c>
      <c r="H17" s="14"/>
      <c r="I17" s="13">
        <v>238931452</v>
      </c>
      <c r="K17" s="15">
        <f>I17/I19</f>
        <v>1.735441970026708E-2</v>
      </c>
    </row>
    <row r="18" spans="1:11" ht="18" x14ac:dyDescent="0.4">
      <c r="A18" s="21" t="s">
        <v>254</v>
      </c>
      <c r="C18" s="14" t="s">
        <v>257</v>
      </c>
      <c r="E18" s="27">
        <v>0</v>
      </c>
      <c r="F18" s="27"/>
      <c r="G18" s="27">
        <v>0</v>
      </c>
      <c r="H18" s="14"/>
      <c r="I18" s="13">
        <v>10389</v>
      </c>
      <c r="K18" s="15">
        <f>I18/I19</f>
        <v>7.545890871917301E-7</v>
      </c>
    </row>
    <row r="19" spans="1:11" ht="18" x14ac:dyDescent="0.4">
      <c r="A19" s="16" t="s">
        <v>47</v>
      </c>
      <c r="E19" s="16">
        <f>SUM(E9:$E$18)</f>
        <v>3572042016</v>
      </c>
      <c r="G19" s="17">
        <f>SUM(G9:$G$18)</f>
        <v>1.0000000000000002</v>
      </c>
      <c r="I19" s="16">
        <f>SUM(I9:$I$18)</f>
        <v>13767758077</v>
      </c>
      <c r="K19" s="17">
        <f>SUM(K9:$K$18)</f>
        <v>1</v>
      </c>
    </row>
    <row r="20" spans="1:11" ht="18.75" thickTop="1" x14ac:dyDescent="0.4">
      <c r="E20" s="18"/>
      <c r="G20" s="18"/>
      <c r="I20" s="18"/>
      <c r="K20" s="18"/>
    </row>
    <row r="21" spans="1:11" x14ac:dyDescent="0.4">
      <c r="I21" s="35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2"/>
  <sheetViews>
    <sheetView rightToLeft="1" workbookViewId="0">
      <selection activeCell="E11" sqref="E11"/>
    </sheetView>
  </sheetViews>
  <sheetFormatPr defaultRowHeight="17.25" x14ac:dyDescent="0.4"/>
  <cols>
    <col min="1" max="1" width="25.5703125" style="3" customWidth="1"/>
    <col min="2" max="2" width="1.42578125" style="3" customWidth="1"/>
    <col min="3" max="3" width="18.42578125" style="3" customWidth="1"/>
    <col min="4" max="4" width="1.42578125" style="3" customWidth="1"/>
    <col min="5" max="5" width="18.42578125" style="3" customWidth="1"/>
    <col min="6" max="16384" width="9.140625" style="3"/>
  </cols>
  <sheetData>
    <row r="1" spans="1:5" ht="20.100000000000001" customHeight="1" x14ac:dyDescent="0.4">
      <c r="A1" s="4" t="s">
        <v>0</v>
      </c>
      <c r="B1" s="2"/>
      <c r="C1" s="2"/>
      <c r="D1" s="2"/>
      <c r="E1" s="2"/>
    </row>
    <row r="2" spans="1:5" ht="20.100000000000001" customHeight="1" x14ac:dyDescent="0.4">
      <c r="A2" s="4" t="s">
        <v>134</v>
      </c>
      <c r="B2" s="2"/>
      <c r="C2" s="2"/>
      <c r="D2" s="2"/>
      <c r="E2" s="2"/>
    </row>
    <row r="3" spans="1:5" ht="20.100000000000001" customHeight="1" x14ac:dyDescent="0.4">
      <c r="A3" s="4" t="s">
        <v>2</v>
      </c>
      <c r="B3" s="2"/>
      <c r="C3" s="2"/>
      <c r="D3" s="2"/>
      <c r="E3" s="2"/>
    </row>
    <row r="5" spans="1:5" ht="18.75" x14ac:dyDescent="0.4">
      <c r="A5" s="5" t="s">
        <v>258</v>
      </c>
      <c r="B5" s="2"/>
      <c r="C5" s="2"/>
      <c r="D5" s="2"/>
      <c r="E5" s="2"/>
    </row>
    <row r="7" spans="1:5" ht="18.75" x14ac:dyDescent="0.4">
      <c r="C7" s="19" t="s">
        <v>150</v>
      </c>
      <c r="E7" s="19" t="s">
        <v>7</v>
      </c>
    </row>
    <row r="8" spans="1:5" ht="18.75" x14ac:dyDescent="0.4">
      <c r="A8" s="20" t="s">
        <v>146</v>
      </c>
      <c r="C8" s="20" t="s">
        <v>98</v>
      </c>
      <c r="E8" s="20" t="s">
        <v>98</v>
      </c>
    </row>
    <row r="9" spans="1:5" ht="18" x14ac:dyDescent="0.4">
      <c r="A9" s="21" t="s">
        <v>259</v>
      </c>
      <c r="C9" s="13">
        <v>16232857</v>
      </c>
      <c r="E9" s="13">
        <v>68465503</v>
      </c>
    </row>
    <row r="10" spans="1:5" ht="18" x14ac:dyDescent="0.4">
      <c r="A10" s="21" t="s">
        <v>260</v>
      </c>
      <c r="C10" s="13">
        <v>109555643</v>
      </c>
      <c r="E10" s="13">
        <v>100813559</v>
      </c>
    </row>
    <row r="11" spans="1:5" ht="18.75" thickBot="1" x14ac:dyDescent="0.45">
      <c r="A11" s="16" t="s">
        <v>47</v>
      </c>
      <c r="C11" s="16">
        <f>SUM(C9:C10)</f>
        <v>125788500</v>
      </c>
      <c r="E11" s="16">
        <f>SUM(E9:E10)</f>
        <v>169279062</v>
      </c>
    </row>
    <row r="12" spans="1:5" ht="18" x14ac:dyDescent="0.4">
      <c r="C12" s="18"/>
      <c r="E12" s="18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7"/>
  <sheetViews>
    <sheetView rightToLeft="1" topLeftCell="A24" workbookViewId="0">
      <selection activeCell="S43" sqref="S43"/>
    </sheetView>
  </sheetViews>
  <sheetFormatPr defaultRowHeight="17.25" x14ac:dyDescent="0.4"/>
  <cols>
    <col min="1" max="1" width="17" style="3" customWidth="1"/>
    <col min="2" max="2" width="1.42578125" style="3" customWidth="1"/>
    <col min="3" max="3" width="12.7109375" style="3" customWidth="1"/>
    <col min="4" max="4" width="1.42578125" style="3" customWidth="1"/>
    <col min="5" max="5" width="17" style="3" customWidth="1"/>
    <col min="6" max="6" width="1.42578125" style="3" customWidth="1"/>
    <col min="7" max="7" width="17" style="3" customWidth="1"/>
    <col min="8" max="8" width="1.42578125" style="3" customWidth="1"/>
    <col min="9" max="9" width="11.42578125" style="3" customWidth="1"/>
    <col min="10" max="10" width="17" style="3" customWidth="1"/>
    <col min="11" max="11" width="1.42578125" style="3" customWidth="1"/>
    <col min="12" max="12" width="11.42578125" style="3" customWidth="1"/>
    <col min="13" max="13" width="17" style="3" customWidth="1"/>
    <col min="14" max="14" width="1.42578125" style="3" customWidth="1"/>
    <col min="15" max="15" width="12.7109375" style="3" customWidth="1"/>
    <col min="16" max="16" width="1.42578125" style="3" customWidth="1"/>
    <col min="17" max="17" width="11.42578125" style="3" customWidth="1"/>
    <col min="18" max="18" width="1.42578125" style="3" customWidth="1"/>
    <col min="19" max="19" width="17" style="3" customWidth="1"/>
    <col min="20" max="20" width="1.42578125" style="3" customWidth="1"/>
    <col min="21" max="21" width="17" style="3" customWidth="1"/>
    <col min="22" max="22" width="1.42578125" style="3" customWidth="1"/>
    <col min="23" max="23" width="8.5703125" style="3" customWidth="1"/>
    <col min="24" max="16384" width="9.140625" style="3"/>
  </cols>
  <sheetData>
    <row r="1" spans="1:23" ht="20.100000000000001" customHeight="1" x14ac:dyDescent="0.4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0.100000000000001" customHeight="1" x14ac:dyDescent="0.4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0.100000000000001" customHeight="1" x14ac:dyDescent="0.4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5" spans="1:23" ht="18.75" x14ac:dyDescent="0.4">
      <c r="A5" s="5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8.75" x14ac:dyDescent="0.4">
      <c r="A6" s="5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8" spans="1:23" ht="18.75" x14ac:dyDescent="0.4">
      <c r="C8" s="6" t="s">
        <v>5</v>
      </c>
      <c r="D8" s="7"/>
      <c r="E8" s="7"/>
      <c r="F8" s="7"/>
      <c r="G8" s="7"/>
      <c r="I8" s="6" t="s">
        <v>6</v>
      </c>
      <c r="J8" s="7"/>
      <c r="K8" s="7"/>
      <c r="L8" s="7"/>
      <c r="M8" s="7"/>
      <c r="O8" s="6" t="s">
        <v>7</v>
      </c>
      <c r="P8" s="7"/>
      <c r="Q8" s="7"/>
      <c r="R8" s="7"/>
      <c r="S8" s="7"/>
      <c r="T8" s="7"/>
      <c r="U8" s="7"/>
      <c r="V8" s="7"/>
      <c r="W8" s="7"/>
    </row>
    <row r="9" spans="1:23" ht="18" x14ac:dyDescent="0.4">
      <c r="A9" s="8" t="s">
        <v>8</v>
      </c>
      <c r="C9" s="8" t="s">
        <v>9</v>
      </c>
      <c r="E9" s="8" t="s">
        <v>10</v>
      </c>
      <c r="G9" s="8" t="s">
        <v>11</v>
      </c>
      <c r="I9" s="8" t="s">
        <v>12</v>
      </c>
      <c r="J9" s="2"/>
      <c r="L9" s="8" t="s">
        <v>13</v>
      </c>
      <c r="M9" s="2"/>
      <c r="O9" s="8" t="s">
        <v>9</v>
      </c>
      <c r="Q9" s="9" t="s">
        <v>14</v>
      </c>
      <c r="S9" s="8" t="s">
        <v>10</v>
      </c>
      <c r="U9" s="8" t="s">
        <v>11</v>
      </c>
      <c r="W9" s="9" t="s">
        <v>15</v>
      </c>
    </row>
    <row r="10" spans="1:23" ht="18" x14ac:dyDescent="0.4">
      <c r="A10" s="10"/>
      <c r="C10" s="10"/>
      <c r="E10" s="10"/>
      <c r="G10" s="10"/>
      <c r="I10" s="11" t="s">
        <v>9</v>
      </c>
      <c r="J10" s="11" t="s">
        <v>10</v>
      </c>
      <c r="L10" s="11" t="s">
        <v>9</v>
      </c>
      <c r="M10" s="11" t="s">
        <v>16</v>
      </c>
      <c r="O10" s="10"/>
      <c r="Q10" s="10"/>
      <c r="S10" s="10"/>
      <c r="U10" s="10"/>
      <c r="W10" s="10"/>
    </row>
    <row r="11" spans="1:23" ht="18" x14ac:dyDescent="0.4">
      <c r="A11" s="12" t="s">
        <v>17</v>
      </c>
      <c r="C11" s="29">
        <v>1249992</v>
      </c>
      <c r="D11" s="30"/>
      <c r="E11" s="29">
        <v>8540421329</v>
      </c>
      <c r="F11" s="30"/>
      <c r="G11" s="29">
        <v>21521044764</v>
      </c>
      <c r="H11" s="30"/>
      <c r="I11" s="29">
        <v>0</v>
      </c>
      <c r="J11" s="29">
        <v>0</v>
      </c>
      <c r="K11" s="30"/>
      <c r="L11" s="29">
        <v>0</v>
      </c>
      <c r="M11" s="29">
        <v>0</v>
      </c>
      <c r="N11" s="29"/>
      <c r="O11" s="29">
        <v>1249992</v>
      </c>
      <c r="P11" s="30"/>
      <c r="Q11" s="29">
        <v>18190</v>
      </c>
      <c r="R11" s="30"/>
      <c r="S11" s="29">
        <v>8540421329</v>
      </c>
      <c r="T11" s="30"/>
      <c r="U11" s="29">
        <v>22602067221</v>
      </c>
      <c r="V11" s="27"/>
      <c r="W11" s="15">
        <v>2.666548498416851E-2</v>
      </c>
    </row>
    <row r="12" spans="1:23" ht="18" x14ac:dyDescent="0.4">
      <c r="A12" s="12" t="s">
        <v>18</v>
      </c>
      <c r="C12" s="30">
        <v>0</v>
      </c>
      <c r="D12" s="30"/>
      <c r="E12" s="30">
        <v>0</v>
      </c>
      <c r="F12" s="30"/>
      <c r="G12" s="30">
        <v>0</v>
      </c>
      <c r="H12" s="29"/>
      <c r="I12" s="29">
        <v>5100000</v>
      </c>
      <c r="J12" s="29">
        <v>20631061400</v>
      </c>
      <c r="K12" s="30"/>
      <c r="L12" s="29">
        <v>0</v>
      </c>
      <c r="M12" s="29">
        <v>0</v>
      </c>
      <c r="N12" s="31"/>
      <c r="O12" s="29">
        <v>5100000</v>
      </c>
      <c r="P12" s="30"/>
      <c r="Q12" s="29">
        <v>4350</v>
      </c>
      <c r="R12" s="30"/>
      <c r="S12" s="29">
        <v>20631061400</v>
      </c>
      <c r="T12" s="30"/>
      <c r="U12" s="29">
        <v>22052999250</v>
      </c>
      <c r="V12" s="27"/>
      <c r="W12" s="15">
        <v>2.6017705133200498E-2</v>
      </c>
    </row>
    <row r="13" spans="1:23" ht="18" x14ac:dyDescent="0.4">
      <c r="A13" s="12" t="s">
        <v>19</v>
      </c>
      <c r="C13" s="29">
        <v>1036153</v>
      </c>
      <c r="D13" s="30"/>
      <c r="E13" s="29">
        <v>6824977909</v>
      </c>
      <c r="F13" s="30"/>
      <c r="G13" s="29">
        <v>5644333635</v>
      </c>
      <c r="H13" s="30"/>
      <c r="I13" s="29">
        <v>0</v>
      </c>
      <c r="J13" s="29">
        <v>0</v>
      </c>
      <c r="K13" s="30"/>
      <c r="L13" s="29">
        <v>0</v>
      </c>
      <c r="M13" s="29">
        <v>0</v>
      </c>
      <c r="N13" s="29"/>
      <c r="O13" s="29">
        <v>1036153</v>
      </c>
      <c r="P13" s="30"/>
      <c r="Q13" s="29">
        <v>6500</v>
      </c>
      <c r="R13" s="30"/>
      <c r="S13" s="29">
        <v>6824977909</v>
      </c>
      <c r="T13" s="30"/>
      <c r="U13" s="29">
        <v>6694921283</v>
      </c>
      <c r="V13" s="27"/>
      <c r="W13" s="15">
        <v>7.8985395980132895E-3</v>
      </c>
    </row>
    <row r="14" spans="1:23" ht="36" x14ac:dyDescent="0.4">
      <c r="A14" s="12" t="s">
        <v>20</v>
      </c>
      <c r="C14" s="29">
        <v>38137</v>
      </c>
      <c r="D14" s="30"/>
      <c r="E14" s="29">
        <v>26720135</v>
      </c>
      <c r="F14" s="30"/>
      <c r="G14" s="29">
        <v>26537059</v>
      </c>
      <c r="H14" s="30"/>
      <c r="I14" s="29">
        <v>0</v>
      </c>
      <c r="J14" s="29">
        <v>0</v>
      </c>
      <c r="K14" s="30"/>
      <c r="L14" s="29">
        <v>0</v>
      </c>
      <c r="M14" s="29">
        <v>0</v>
      </c>
      <c r="N14" s="29"/>
      <c r="O14" s="29">
        <v>38137</v>
      </c>
      <c r="P14" s="30"/>
      <c r="Q14" s="29">
        <v>700</v>
      </c>
      <c r="R14" s="30"/>
      <c r="S14" s="29">
        <v>26720135</v>
      </c>
      <c r="T14" s="30"/>
      <c r="U14" s="29">
        <v>26537059</v>
      </c>
      <c r="V14" s="27"/>
      <c r="W14" s="15">
        <v>3.1307912739549228E-5</v>
      </c>
    </row>
    <row r="15" spans="1:23" ht="36" x14ac:dyDescent="0.4">
      <c r="A15" s="12" t="s">
        <v>21</v>
      </c>
      <c r="C15" s="29">
        <v>108053</v>
      </c>
      <c r="D15" s="30"/>
      <c r="E15" s="29">
        <v>54075554</v>
      </c>
      <c r="F15" s="30"/>
      <c r="G15" s="29">
        <v>53705042</v>
      </c>
      <c r="H15" s="30"/>
      <c r="I15" s="29">
        <v>0</v>
      </c>
      <c r="J15" s="29">
        <v>0</v>
      </c>
      <c r="K15" s="30"/>
      <c r="L15" s="29">
        <v>0</v>
      </c>
      <c r="M15" s="29">
        <v>0</v>
      </c>
      <c r="N15" s="29"/>
      <c r="O15" s="29">
        <v>108053</v>
      </c>
      <c r="P15" s="30"/>
      <c r="Q15" s="29">
        <v>500</v>
      </c>
      <c r="R15" s="30"/>
      <c r="S15" s="29">
        <v>54075554</v>
      </c>
      <c r="T15" s="30"/>
      <c r="U15" s="29">
        <v>53705042</v>
      </c>
      <c r="V15" s="27"/>
      <c r="W15" s="15">
        <v>6.3360177501577174E-5</v>
      </c>
    </row>
    <row r="16" spans="1:23" ht="18" x14ac:dyDescent="0.4">
      <c r="A16" s="12" t="s">
        <v>22</v>
      </c>
      <c r="C16" s="30">
        <v>0</v>
      </c>
      <c r="D16" s="30"/>
      <c r="E16" s="30">
        <v>0</v>
      </c>
      <c r="F16" s="30"/>
      <c r="G16" s="30">
        <v>0</v>
      </c>
      <c r="H16" s="29"/>
      <c r="I16" s="29">
        <v>1078621</v>
      </c>
      <c r="J16" s="29">
        <v>5721996366</v>
      </c>
      <c r="K16" s="30"/>
      <c r="L16" s="29">
        <v>0</v>
      </c>
      <c r="M16" s="29">
        <v>0</v>
      </c>
      <c r="N16" s="31"/>
      <c r="O16" s="29">
        <v>1078621</v>
      </c>
      <c r="P16" s="30"/>
      <c r="Q16" s="29">
        <v>5740</v>
      </c>
      <c r="R16" s="30"/>
      <c r="S16" s="29">
        <v>5721996366</v>
      </c>
      <c r="T16" s="30"/>
      <c r="U16" s="29">
        <v>6154446397</v>
      </c>
      <c r="V16" s="27"/>
      <c r="W16" s="15">
        <v>7.2608977037549307E-3</v>
      </c>
    </row>
    <row r="17" spans="1:23" ht="36" x14ac:dyDescent="0.4">
      <c r="A17" s="12" t="s">
        <v>23</v>
      </c>
      <c r="C17" s="29">
        <v>25453</v>
      </c>
      <c r="D17" s="30"/>
      <c r="E17" s="29">
        <v>25476109</v>
      </c>
      <c r="F17" s="30"/>
      <c r="G17" s="29">
        <v>25301555</v>
      </c>
      <c r="H17" s="30"/>
      <c r="I17" s="29">
        <v>0</v>
      </c>
      <c r="J17" s="29">
        <v>0</v>
      </c>
      <c r="K17" s="30"/>
      <c r="L17" s="29">
        <v>0</v>
      </c>
      <c r="M17" s="29">
        <v>0</v>
      </c>
      <c r="N17" s="29"/>
      <c r="O17" s="29">
        <v>25453</v>
      </c>
      <c r="P17" s="30"/>
      <c r="Q17" s="29">
        <v>1000</v>
      </c>
      <c r="R17" s="30"/>
      <c r="S17" s="29">
        <v>25476109</v>
      </c>
      <c r="T17" s="30"/>
      <c r="U17" s="29">
        <v>25301555</v>
      </c>
      <c r="V17" s="27"/>
      <c r="W17" s="15">
        <v>2.9850288840029538E-5</v>
      </c>
    </row>
    <row r="18" spans="1:23" ht="18" x14ac:dyDescent="0.4">
      <c r="A18" s="12" t="s">
        <v>24</v>
      </c>
      <c r="C18" s="30"/>
      <c r="D18" s="30"/>
      <c r="E18" s="30"/>
      <c r="F18" s="30"/>
      <c r="G18" s="30"/>
      <c r="H18" s="29"/>
      <c r="I18" s="29">
        <v>700000</v>
      </c>
      <c r="J18" s="29">
        <v>3565947698</v>
      </c>
      <c r="K18" s="30"/>
      <c r="L18" s="29">
        <v>0</v>
      </c>
      <c r="M18" s="29">
        <v>0</v>
      </c>
      <c r="N18" s="31"/>
      <c r="O18" s="29">
        <v>700000</v>
      </c>
      <c r="P18" s="30"/>
      <c r="Q18" s="29">
        <v>5063</v>
      </c>
      <c r="R18" s="30"/>
      <c r="S18" s="29">
        <v>3565947698</v>
      </c>
      <c r="T18" s="30"/>
      <c r="U18" s="29">
        <v>3523012605</v>
      </c>
      <c r="V18" s="27"/>
      <c r="W18" s="15">
        <v>4.1563826352299252E-3</v>
      </c>
    </row>
    <row r="19" spans="1:23" ht="36" x14ac:dyDescent="0.4">
      <c r="A19" s="12" t="s">
        <v>25</v>
      </c>
      <c r="C19" s="29">
        <v>325402</v>
      </c>
      <c r="D19" s="30"/>
      <c r="E19" s="29">
        <v>2485071656</v>
      </c>
      <c r="F19" s="30"/>
      <c r="G19" s="29">
        <v>7391194858</v>
      </c>
      <c r="H19" s="30"/>
      <c r="I19" s="29">
        <v>0</v>
      </c>
      <c r="J19" s="29">
        <v>0</v>
      </c>
      <c r="K19" s="30"/>
      <c r="L19" s="29">
        <v>0</v>
      </c>
      <c r="M19" s="29">
        <v>0</v>
      </c>
      <c r="N19" s="29"/>
      <c r="O19" s="29">
        <v>325402</v>
      </c>
      <c r="P19" s="30"/>
      <c r="Q19" s="29">
        <v>25250</v>
      </c>
      <c r="R19" s="30"/>
      <c r="S19" s="29">
        <v>2485071656</v>
      </c>
      <c r="T19" s="30"/>
      <c r="U19" s="29">
        <v>8167512917</v>
      </c>
      <c r="V19" s="27"/>
      <c r="W19" s="15">
        <v>9.6358749364267218E-3</v>
      </c>
    </row>
    <row r="20" spans="1:23" ht="36" x14ac:dyDescent="0.4">
      <c r="A20" s="12" t="s">
        <v>26</v>
      </c>
      <c r="C20" s="29">
        <v>1500000</v>
      </c>
      <c r="D20" s="30"/>
      <c r="E20" s="29">
        <v>21471373376</v>
      </c>
      <c r="F20" s="30"/>
      <c r="G20" s="29">
        <v>16148342250</v>
      </c>
      <c r="H20" s="30"/>
      <c r="I20" s="29">
        <v>0</v>
      </c>
      <c r="J20" s="29">
        <v>0</v>
      </c>
      <c r="K20" s="30"/>
      <c r="L20" s="29">
        <v>0</v>
      </c>
      <c r="M20" s="29">
        <v>0</v>
      </c>
      <c r="N20" s="29"/>
      <c r="O20" s="29">
        <v>2850000</v>
      </c>
      <c r="P20" s="30"/>
      <c r="Q20" s="29">
        <v>5926</v>
      </c>
      <c r="R20" s="30"/>
      <c r="S20" s="29">
        <v>21471373376</v>
      </c>
      <c r="T20" s="30"/>
      <c r="U20" s="29">
        <v>16788609855</v>
      </c>
      <c r="V20" s="27"/>
      <c r="W20" s="15">
        <v>1.9806879592748999E-2</v>
      </c>
    </row>
    <row r="21" spans="1:23" ht="18" x14ac:dyDescent="0.4">
      <c r="A21" s="12" t="s">
        <v>27</v>
      </c>
      <c r="C21" s="29">
        <v>100000</v>
      </c>
      <c r="D21" s="30"/>
      <c r="E21" s="29">
        <v>3401192061</v>
      </c>
      <c r="F21" s="30"/>
      <c r="G21" s="29">
        <v>3270424500</v>
      </c>
      <c r="H21" s="30"/>
      <c r="I21" s="29">
        <v>0</v>
      </c>
      <c r="J21" s="29">
        <v>0</v>
      </c>
      <c r="K21" s="30"/>
      <c r="L21" s="29">
        <v>0</v>
      </c>
      <c r="M21" s="29">
        <v>0</v>
      </c>
      <c r="N21" s="29"/>
      <c r="O21" s="29">
        <v>100000</v>
      </c>
      <c r="P21" s="30"/>
      <c r="Q21" s="29">
        <v>37450</v>
      </c>
      <c r="R21" s="30"/>
      <c r="S21" s="29">
        <v>3401192061</v>
      </c>
      <c r="T21" s="30"/>
      <c r="U21" s="29">
        <v>3722717250</v>
      </c>
      <c r="V21" s="27"/>
      <c r="W21" s="15">
        <v>4.3919903413944502E-3</v>
      </c>
    </row>
    <row r="22" spans="1:23" ht="18" x14ac:dyDescent="0.4">
      <c r="A22" s="12" t="s">
        <v>28</v>
      </c>
      <c r="C22" s="29">
        <v>2394767</v>
      </c>
      <c r="D22" s="30"/>
      <c r="E22" s="29">
        <v>7968311080</v>
      </c>
      <c r="F22" s="30"/>
      <c r="G22" s="29">
        <v>8417512130</v>
      </c>
      <c r="H22" s="30"/>
      <c r="I22" s="29">
        <v>0</v>
      </c>
      <c r="J22" s="29">
        <v>0</v>
      </c>
      <c r="K22" s="30"/>
      <c r="L22" s="29">
        <v>2394767</v>
      </c>
      <c r="M22" s="29">
        <v>8643661477</v>
      </c>
      <c r="N22" s="31"/>
      <c r="O22" s="30">
        <v>0</v>
      </c>
      <c r="P22" s="30"/>
      <c r="Q22" s="30">
        <v>0</v>
      </c>
      <c r="R22" s="30"/>
      <c r="S22" s="30">
        <v>0</v>
      </c>
      <c r="T22" s="30"/>
      <c r="U22" s="30">
        <v>0</v>
      </c>
      <c r="V22" s="27"/>
      <c r="W22" s="27">
        <v>0</v>
      </c>
    </row>
    <row r="23" spans="1:23" ht="18" x14ac:dyDescent="0.4">
      <c r="A23" s="12" t="s">
        <v>29</v>
      </c>
      <c r="C23" s="29">
        <v>2800000</v>
      </c>
      <c r="D23" s="30"/>
      <c r="E23" s="29">
        <v>20320506937</v>
      </c>
      <c r="F23" s="30"/>
      <c r="G23" s="29">
        <v>20708049600</v>
      </c>
      <c r="H23" s="30"/>
      <c r="I23" s="29">
        <v>0</v>
      </c>
      <c r="J23" s="29">
        <v>0</v>
      </c>
      <c r="K23" s="30"/>
      <c r="L23" s="29">
        <v>900000</v>
      </c>
      <c r="M23" s="29">
        <v>6985189436</v>
      </c>
      <c r="N23" s="31"/>
      <c r="O23" s="29">
        <v>1900000</v>
      </c>
      <c r="P23" s="30"/>
      <c r="Q23" s="29">
        <v>8570</v>
      </c>
      <c r="R23" s="30"/>
      <c r="S23" s="29">
        <v>13788915422</v>
      </c>
      <c r="T23" s="30"/>
      <c r="U23" s="29">
        <v>16186116150</v>
      </c>
      <c r="V23" s="27"/>
      <c r="W23" s="15">
        <v>1.9096069086495547E-2</v>
      </c>
    </row>
    <row r="24" spans="1:23" ht="18" x14ac:dyDescent="0.4">
      <c r="A24" s="12" t="s">
        <v>30</v>
      </c>
      <c r="C24" s="29">
        <v>2125000</v>
      </c>
      <c r="D24" s="30"/>
      <c r="E24" s="29">
        <v>27233273239</v>
      </c>
      <c r="F24" s="30"/>
      <c r="G24" s="29">
        <v>26679059437</v>
      </c>
      <c r="H24" s="30"/>
      <c r="I24" s="29">
        <v>0</v>
      </c>
      <c r="J24" s="29">
        <v>0</v>
      </c>
      <c r="K24" s="30"/>
      <c r="L24" s="29">
        <v>0</v>
      </c>
      <c r="M24" s="29">
        <v>0</v>
      </c>
      <c r="N24" s="29"/>
      <c r="O24" s="29">
        <v>2125000</v>
      </c>
      <c r="P24" s="30"/>
      <c r="Q24" s="29">
        <v>14240</v>
      </c>
      <c r="R24" s="30"/>
      <c r="S24" s="29">
        <v>27233273239</v>
      </c>
      <c r="T24" s="30"/>
      <c r="U24" s="29">
        <v>30079953000</v>
      </c>
      <c r="V24" s="27"/>
      <c r="W24" s="15">
        <v>3.5487751062909495E-2</v>
      </c>
    </row>
    <row r="25" spans="1:23" ht="18" x14ac:dyDescent="0.4">
      <c r="A25" s="12" t="s">
        <v>31</v>
      </c>
      <c r="C25" s="29">
        <v>160348</v>
      </c>
      <c r="D25" s="30"/>
      <c r="E25" s="29">
        <v>1382056742</v>
      </c>
      <c r="F25" s="30"/>
      <c r="G25" s="29">
        <v>1397884761</v>
      </c>
      <c r="H25" s="30"/>
      <c r="I25" s="29">
        <v>0</v>
      </c>
      <c r="J25" s="29">
        <v>0</v>
      </c>
      <c r="K25" s="30"/>
      <c r="L25" s="29">
        <v>160348</v>
      </c>
      <c r="M25" s="29">
        <v>1505117324</v>
      </c>
      <c r="N25" s="31"/>
      <c r="O25" s="30">
        <v>0</v>
      </c>
      <c r="P25" s="30"/>
      <c r="Q25" s="30">
        <v>0</v>
      </c>
      <c r="R25" s="30"/>
      <c r="S25" s="30">
        <v>0</v>
      </c>
      <c r="T25" s="30"/>
      <c r="U25" s="30">
        <v>0</v>
      </c>
      <c r="V25" s="27"/>
      <c r="W25" s="27">
        <v>0</v>
      </c>
    </row>
    <row r="26" spans="1:23" ht="36" x14ac:dyDescent="0.4">
      <c r="A26" s="12" t="s">
        <v>32</v>
      </c>
      <c r="C26" s="29">
        <v>508436</v>
      </c>
      <c r="D26" s="30"/>
      <c r="E26" s="29">
        <v>4495346998</v>
      </c>
      <c r="F26" s="30"/>
      <c r="G26" s="29">
        <v>4068556987</v>
      </c>
      <c r="H26" s="30"/>
      <c r="I26" s="29">
        <v>0</v>
      </c>
      <c r="J26" s="29">
        <v>0</v>
      </c>
      <c r="K26" s="30"/>
      <c r="L26" s="29">
        <v>0</v>
      </c>
      <c r="M26" s="29">
        <v>0</v>
      </c>
      <c r="N26" s="29"/>
      <c r="O26" s="29">
        <v>508436</v>
      </c>
      <c r="P26" s="30"/>
      <c r="Q26" s="29">
        <v>8040</v>
      </c>
      <c r="R26" s="30"/>
      <c r="S26" s="29">
        <v>4495346998</v>
      </c>
      <c r="T26" s="30"/>
      <c r="U26" s="29">
        <v>4063502879</v>
      </c>
      <c r="V26" s="27"/>
      <c r="W26" s="15">
        <v>4.7940426839552588E-3</v>
      </c>
    </row>
    <row r="27" spans="1:23" ht="18" x14ac:dyDescent="0.4">
      <c r="A27" s="12" t="s">
        <v>33</v>
      </c>
      <c r="C27" s="30">
        <v>0</v>
      </c>
      <c r="D27" s="30"/>
      <c r="E27" s="30">
        <v>0</v>
      </c>
      <c r="F27" s="30"/>
      <c r="G27" s="30">
        <v>0</v>
      </c>
      <c r="H27" s="29"/>
      <c r="I27" s="29">
        <v>420000</v>
      </c>
      <c r="J27" s="29">
        <v>9197527355</v>
      </c>
      <c r="K27" s="30"/>
      <c r="L27" s="29">
        <v>0</v>
      </c>
      <c r="M27" s="29">
        <v>0</v>
      </c>
      <c r="N27" s="31"/>
      <c r="O27" s="29">
        <v>420000</v>
      </c>
      <c r="P27" s="30"/>
      <c r="Q27" s="29">
        <v>23510</v>
      </c>
      <c r="R27" s="30"/>
      <c r="S27" s="29">
        <v>9197527355</v>
      </c>
      <c r="T27" s="30"/>
      <c r="U27" s="29">
        <v>9815448510</v>
      </c>
      <c r="V27" s="27"/>
      <c r="W27" s="15">
        <v>1.1580077711347683E-2</v>
      </c>
    </row>
    <row r="28" spans="1:23" ht="18" x14ac:dyDescent="0.4">
      <c r="A28" s="12" t="s">
        <v>34</v>
      </c>
      <c r="C28" s="30">
        <v>0</v>
      </c>
      <c r="D28" s="30"/>
      <c r="E28" s="30">
        <v>0</v>
      </c>
      <c r="F28" s="30"/>
      <c r="G28" s="30">
        <v>0</v>
      </c>
      <c r="H28" s="29"/>
      <c r="I28" s="29">
        <v>300000</v>
      </c>
      <c r="J28" s="29">
        <v>3267028954</v>
      </c>
      <c r="K28" s="30"/>
      <c r="L28" s="29">
        <v>300000</v>
      </c>
      <c r="M28" s="29">
        <v>3366538564</v>
      </c>
      <c r="N28" s="31"/>
      <c r="O28" s="30">
        <v>0</v>
      </c>
      <c r="P28" s="30"/>
      <c r="Q28" s="30">
        <v>0</v>
      </c>
      <c r="R28" s="30"/>
      <c r="S28" s="30">
        <v>0</v>
      </c>
      <c r="T28" s="30"/>
      <c r="U28" s="30">
        <v>0</v>
      </c>
      <c r="V28" s="27"/>
      <c r="W28" s="27">
        <v>0</v>
      </c>
    </row>
    <row r="29" spans="1:23" ht="36" x14ac:dyDescent="0.4">
      <c r="A29" s="12" t="s">
        <v>35</v>
      </c>
      <c r="C29" s="29">
        <v>303736</v>
      </c>
      <c r="D29" s="30"/>
      <c r="E29" s="29">
        <v>6171439382</v>
      </c>
      <c r="F29" s="30"/>
      <c r="G29" s="29">
        <v>9072959563</v>
      </c>
      <c r="H29" s="30"/>
      <c r="I29" s="29">
        <v>0</v>
      </c>
      <c r="J29" s="29">
        <v>0</v>
      </c>
      <c r="K29" s="30"/>
      <c r="L29" s="29">
        <v>303736</v>
      </c>
      <c r="M29" s="29">
        <v>9358297887</v>
      </c>
      <c r="N29" s="31"/>
      <c r="O29" s="30">
        <v>0</v>
      </c>
      <c r="P29" s="30"/>
      <c r="Q29" s="30">
        <v>0</v>
      </c>
      <c r="R29" s="30"/>
      <c r="S29" s="30">
        <v>0</v>
      </c>
      <c r="T29" s="30"/>
      <c r="U29" s="30">
        <v>0</v>
      </c>
      <c r="V29" s="27"/>
      <c r="W29" s="27">
        <v>0</v>
      </c>
    </row>
    <row r="30" spans="1:23" ht="18" x14ac:dyDescent="0.4">
      <c r="A30" s="12" t="s">
        <v>36</v>
      </c>
      <c r="C30" s="29">
        <v>1510000</v>
      </c>
      <c r="D30" s="30"/>
      <c r="E30" s="29">
        <v>15766339296</v>
      </c>
      <c r="F30" s="30"/>
      <c r="G30" s="29">
        <v>17531861040</v>
      </c>
      <c r="H30" s="30"/>
      <c r="I30" s="29">
        <v>0</v>
      </c>
      <c r="J30" s="29">
        <v>0</v>
      </c>
      <c r="K30" s="30"/>
      <c r="L30" s="29">
        <v>0</v>
      </c>
      <c r="M30" s="29">
        <v>0</v>
      </c>
      <c r="N30" s="29"/>
      <c r="O30" s="29">
        <v>1510000</v>
      </c>
      <c r="P30" s="31"/>
      <c r="Q30" s="29">
        <v>14370</v>
      </c>
      <c r="R30" s="31"/>
      <c r="S30" s="29">
        <v>15766339296</v>
      </c>
      <c r="T30" s="31"/>
      <c r="U30" s="29">
        <v>21569592735</v>
      </c>
      <c r="W30" s="15">
        <v>2.5447391407427435E-2</v>
      </c>
    </row>
    <row r="31" spans="1:23" ht="18" x14ac:dyDescent="0.4">
      <c r="A31" s="12" t="s">
        <v>37</v>
      </c>
      <c r="C31" s="30">
        <v>0</v>
      </c>
      <c r="D31" s="30"/>
      <c r="E31" s="30">
        <v>0</v>
      </c>
      <c r="F31" s="30"/>
      <c r="G31" s="30">
        <v>0</v>
      </c>
      <c r="H31" s="29"/>
      <c r="I31" s="29">
        <v>4000000</v>
      </c>
      <c r="J31" s="29">
        <v>49346719461</v>
      </c>
      <c r="K31" s="30"/>
      <c r="L31" s="29">
        <v>0</v>
      </c>
      <c r="M31" s="29">
        <v>0</v>
      </c>
      <c r="N31" s="31"/>
      <c r="O31" s="29">
        <v>4000000</v>
      </c>
      <c r="P31" s="31"/>
      <c r="Q31" s="29">
        <v>12080</v>
      </c>
      <c r="R31" s="31"/>
      <c r="S31" s="29">
        <v>49346719461</v>
      </c>
      <c r="T31" s="31"/>
      <c r="U31" s="29">
        <v>48032496000</v>
      </c>
      <c r="W31" s="15">
        <v>5.6667816634493946E-2</v>
      </c>
    </row>
    <row r="32" spans="1:23" ht="18" x14ac:dyDescent="0.4">
      <c r="A32" s="12" t="s">
        <v>38</v>
      </c>
      <c r="C32" s="29">
        <v>2860000</v>
      </c>
      <c r="D32" s="30"/>
      <c r="E32" s="29">
        <v>21942213740</v>
      </c>
      <c r="F32" s="30"/>
      <c r="G32" s="29">
        <v>13072035834</v>
      </c>
      <c r="H32" s="30"/>
      <c r="I32" s="29">
        <v>0</v>
      </c>
      <c r="J32" s="29">
        <v>0</v>
      </c>
      <c r="K32" s="30"/>
      <c r="L32" s="29">
        <v>0</v>
      </c>
      <c r="M32" s="29">
        <v>0</v>
      </c>
      <c r="N32" s="29"/>
      <c r="O32" s="29">
        <v>2860000</v>
      </c>
      <c r="P32" s="31"/>
      <c r="Q32" s="29">
        <v>5370</v>
      </c>
      <c r="R32" s="31"/>
      <c r="S32" s="29">
        <v>21942213740</v>
      </c>
      <c r="T32" s="31"/>
      <c r="U32" s="29">
        <v>15266818710</v>
      </c>
      <c r="W32" s="15">
        <v>1.8011499615808876E-2</v>
      </c>
    </row>
    <row r="33" spans="1:23" ht="36" x14ac:dyDescent="0.4">
      <c r="A33" s="12" t="s">
        <v>39</v>
      </c>
      <c r="C33" s="29">
        <v>497171</v>
      </c>
      <c r="D33" s="30"/>
      <c r="E33" s="29">
        <v>15648942680</v>
      </c>
      <c r="F33" s="30"/>
      <c r="G33" s="29">
        <v>7457671643</v>
      </c>
      <c r="H33" s="30"/>
      <c r="I33" s="29">
        <v>0</v>
      </c>
      <c r="J33" s="29">
        <v>0</v>
      </c>
      <c r="K33" s="30"/>
      <c r="L33" s="29">
        <v>0</v>
      </c>
      <c r="M33" s="29">
        <v>0</v>
      </c>
      <c r="N33" s="29"/>
      <c r="O33" s="29">
        <v>497171</v>
      </c>
      <c r="P33" s="31"/>
      <c r="Q33" s="29">
        <v>16170</v>
      </c>
      <c r="R33" s="31"/>
      <c r="S33" s="29">
        <v>15648942680</v>
      </c>
      <c r="T33" s="31"/>
      <c r="U33" s="29">
        <v>7991421502</v>
      </c>
      <c r="W33" s="15">
        <v>9.428125665680338E-3</v>
      </c>
    </row>
    <row r="34" spans="1:23" ht="18" x14ac:dyDescent="0.4">
      <c r="A34" s="12" t="s">
        <v>40</v>
      </c>
      <c r="C34" s="29">
        <v>4000000</v>
      </c>
      <c r="D34" s="30"/>
      <c r="E34" s="29">
        <v>30084836851</v>
      </c>
      <c r="F34" s="30"/>
      <c r="G34" s="29">
        <v>28787688000</v>
      </c>
      <c r="H34" s="30"/>
      <c r="I34" s="29">
        <v>0</v>
      </c>
      <c r="J34" s="29">
        <v>0</v>
      </c>
      <c r="K34" s="30"/>
      <c r="L34" s="29">
        <v>2000000</v>
      </c>
      <c r="M34" s="29">
        <v>15346238605</v>
      </c>
      <c r="N34" s="31"/>
      <c r="O34" s="29">
        <v>2000000</v>
      </c>
      <c r="P34" s="31"/>
      <c r="Q34" s="29">
        <v>7570</v>
      </c>
      <c r="R34" s="31"/>
      <c r="S34" s="29">
        <v>15042418425</v>
      </c>
      <c r="T34" s="31"/>
      <c r="U34" s="29">
        <v>15049917000</v>
      </c>
      <c r="W34" s="15">
        <v>1.7755603142513211E-2</v>
      </c>
    </row>
    <row r="35" spans="1:23" ht="18" x14ac:dyDescent="0.4">
      <c r="A35" s="12" t="s">
        <v>41</v>
      </c>
      <c r="C35" s="29">
        <v>522222</v>
      </c>
      <c r="D35" s="30"/>
      <c r="E35" s="29">
        <v>3835336914</v>
      </c>
      <c r="F35" s="30"/>
      <c r="G35" s="29">
        <v>7210504282</v>
      </c>
      <c r="H35" s="30"/>
      <c r="I35" s="29">
        <v>0</v>
      </c>
      <c r="J35" s="29">
        <v>0</v>
      </c>
      <c r="K35" s="30"/>
      <c r="L35" s="29">
        <v>0</v>
      </c>
      <c r="M35" s="29">
        <v>0</v>
      </c>
      <c r="N35" s="29"/>
      <c r="O35" s="29">
        <v>522222</v>
      </c>
      <c r="P35" s="31"/>
      <c r="Q35" s="29">
        <v>16650</v>
      </c>
      <c r="R35" s="31"/>
      <c r="S35" s="29">
        <v>3835336914</v>
      </c>
      <c r="T35" s="31"/>
      <c r="U35" s="29">
        <v>8643261072</v>
      </c>
      <c r="W35" s="15">
        <v>1.019715347609992E-2</v>
      </c>
    </row>
    <row r="36" spans="1:23" ht="18" x14ac:dyDescent="0.4">
      <c r="A36" s="12" t="s">
        <v>42</v>
      </c>
      <c r="C36" s="29">
        <v>2200000</v>
      </c>
      <c r="D36" s="30"/>
      <c r="E36" s="29">
        <v>14467413136</v>
      </c>
      <c r="F36" s="30"/>
      <c r="G36" s="29">
        <v>14674166100</v>
      </c>
      <c r="H36" s="30"/>
      <c r="I36" s="29">
        <v>0</v>
      </c>
      <c r="J36" s="29">
        <v>0</v>
      </c>
      <c r="K36" s="30"/>
      <c r="L36" s="29">
        <v>0</v>
      </c>
      <c r="M36" s="29">
        <v>0</v>
      </c>
      <c r="N36" s="29"/>
      <c r="O36" s="29">
        <v>2996964</v>
      </c>
      <c r="P36" s="31"/>
      <c r="Q36" s="29">
        <v>6020</v>
      </c>
      <c r="R36" s="31"/>
      <c r="S36" s="29">
        <v>14467413136</v>
      </c>
      <c r="T36" s="31"/>
      <c r="U36" s="29">
        <v>17934375026</v>
      </c>
      <c r="W36" s="15">
        <v>2.1158631344654993E-2</v>
      </c>
    </row>
    <row r="37" spans="1:23" ht="18" x14ac:dyDescent="0.4">
      <c r="A37" s="12" t="s">
        <v>43</v>
      </c>
      <c r="C37" s="29">
        <v>0</v>
      </c>
      <c r="D37" s="30"/>
      <c r="E37" s="29">
        <v>-1</v>
      </c>
      <c r="F37" s="30"/>
      <c r="G37" s="29">
        <v>-1</v>
      </c>
      <c r="H37" s="30"/>
      <c r="I37" s="29">
        <v>200000</v>
      </c>
      <c r="J37" s="29">
        <v>8280818652</v>
      </c>
      <c r="K37" s="30"/>
      <c r="L37" s="29">
        <v>0</v>
      </c>
      <c r="M37" s="29">
        <v>0</v>
      </c>
      <c r="N37" s="31"/>
      <c r="O37" s="29">
        <v>200000</v>
      </c>
      <c r="P37" s="31"/>
      <c r="Q37" s="29">
        <v>47210</v>
      </c>
      <c r="R37" s="31"/>
      <c r="S37" s="29">
        <v>8280818651</v>
      </c>
      <c r="T37" s="31"/>
      <c r="U37" s="29">
        <v>9385820100</v>
      </c>
      <c r="W37" s="15">
        <v>1.1073210361400907E-2</v>
      </c>
    </row>
    <row r="38" spans="1:23" ht="18" x14ac:dyDescent="0.4">
      <c r="A38" s="12" t="s">
        <v>44</v>
      </c>
      <c r="C38" s="29">
        <v>700000</v>
      </c>
      <c r="D38" s="31"/>
      <c r="E38" s="29">
        <v>66296316395</v>
      </c>
      <c r="F38" s="31"/>
      <c r="G38" s="29">
        <v>55757258550</v>
      </c>
      <c r="H38" s="31"/>
      <c r="I38" s="29">
        <v>0</v>
      </c>
      <c r="J38" s="29">
        <v>0</v>
      </c>
      <c r="K38" s="31"/>
      <c r="L38" s="29">
        <v>350000</v>
      </c>
      <c r="M38" s="29">
        <v>30677876880</v>
      </c>
      <c r="N38" s="31"/>
      <c r="O38" s="29">
        <v>350000</v>
      </c>
      <c r="P38" s="31"/>
      <c r="Q38" s="29">
        <v>97060</v>
      </c>
      <c r="R38" s="31"/>
      <c r="S38" s="29">
        <v>33148158197</v>
      </c>
      <c r="T38" s="31"/>
      <c r="U38" s="29">
        <v>33768872550</v>
      </c>
      <c r="W38" s="15">
        <v>3.9839867526705167E-2</v>
      </c>
    </row>
    <row r="39" spans="1:23" ht="18" x14ac:dyDescent="0.4">
      <c r="A39" s="12" t="s">
        <v>45</v>
      </c>
      <c r="C39" s="29">
        <v>1119227</v>
      </c>
      <c r="D39" s="31"/>
      <c r="E39" s="29">
        <v>28908125542</v>
      </c>
      <c r="F39" s="31"/>
      <c r="G39" s="29">
        <v>25522300729</v>
      </c>
      <c r="H39" s="31"/>
      <c r="I39" s="29">
        <v>0</v>
      </c>
      <c r="J39" s="29">
        <v>0</v>
      </c>
      <c r="K39" s="31"/>
      <c r="L39" s="29">
        <v>0</v>
      </c>
      <c r="M39" s="29">
        <v>0</v>
      </c>
      <c r="N39" s="29"/>
      <c r="O39" s="29">
        <v>1119227</v>
      </c>
      <c r="P39" s="31"/>
      <c r="Q39" s="29">
        <v>24730</v>
      </c>
      <c r="R39" s="31"/>
      <c r="S39" s="29">
        <v>28908125542</v>
      </c>
      <c r="T39" s="31"/>
      <c r="U39" s="29">
        <v>27513796732</v>
      </c>
      <c r="W39" s="15">
        <v>3.2460249163976711E-2</v>
      </c>
    </row>
    <row r="40" spans="1:23" ht="18" x14ac:dyDescent="0.4">
      <c r="A40" s="12" t="s">
        <v>46</v>
      </c>
      <c r="C40" s="29">
        <v>525000</v>
      </c>
      <c r="D40" s="31"/>
      <c r="E40" s="29">
        <f>32769004605-29</f>
        <v>32769004576</v>
      </c>
      <c r="F40" s="31"/>
      <c r="G40" s="29">
        <f>39949626937-29</f>
        <v>39949626908</v>
      </c>
      <c r="H40" s="31"/>
      <c r="I40" s="29">
        <v>0</v>
      </c>
      <c r="J40" s="29">
        <v>0</v>
      </c>
      <c r="K40" s="31"/>
      <c r="L40" s="29">
        <v>200000</v>
      </c>
      <c r="M40" s="29">
        <v>17572076912</v>
      </c>
      <c r="N40" s="31"/>
      <c r="O40" s="29">
        <v>325000</v>
      </c>
      <c r="P40" s="31"/>
      <c r="Q40" s="29">
        <v>89800</v>
      </c>
      <c r="R40" s="31"/>
      <c r="S40" s="29">
        <f>20285574279-29</f>
        <v>20285574250</v>
      </c>
      <c r="T40" s="31"/>
      <c r="U40" s="29">
        <f>29011349250-29</f>
        <v>29011349221</v>
      </c>
      <c r="W40" s="15">
        <v>3.4227032874124708E-2</v>
      </c>
    </row>
    <row r="41" spans="1:23" ht="18.75" thickBot="1" x14ac:dyDescent="0.45">
      <c r="A41" s="16" t="s">
        <v>47</v>
      </c>
      <c r="C41" s="32">
        <f>SUM(C11:$C$40)</f>
        <v>26609097</v>
      </c>
      <c r="D41" s="31"/>
      <c r="E41" s="32">
        <f>SUM(E11:$E$40)</f>
        <v>340118771636</v>
      </c>
      <c r="F41" s="31"/>
      <c r="G41" s="32">
        <f>SUM(G11:$G$40)</f>
        <v>334388019226</v>
      </c>
      <c r="H41" s="31"/>
      <c r="I41" s="32">
        <f>SUM(I11:$I$40)</f>
        <v>11798621</v>
      </c>
      <c r="J41" s="32">
        <f>SUM(J11:$J$40)</f>
        <v>100011099886</v>
      </c>
      <c r="K41" s="31"/>
      <c r="L41" s="32">
        <f>SUM(L11:$L$40)</f>
        <v>6608851</v>
      </c>
      <c r="M41" s="32">
        <f>SUM(M11:$M$40)</f>
        <v>93454997085</v>
      </c>
      <c r="N41" s="31"/>
      <c r="O41" s="32">
        <f>SUM(O11:$O$40)</f>
        <v>33945831</v>
      </c>
      <c r="P41" s="31"/>
      <c r="Q41" s="32">
        <f>SUM(Q11:$Q$40)</f>
        <v>502059</v>
      </c>
      <c r="R41" s="31"/>
      <c r="S41" s="32">
        <f>SUM(S11:$S$40)</f>
        <v>354135436899</v>
      </c>
      <c r="T41" s="31"/>
      <c r="U41" s="32">
        <f>SUM(U11:$U$40)</f>
        <v>384124571621</v>
      </c>
      <c r="W41" s="17">
        <f>SUM(W11:$W$40)</f>
        <v>0.45318279506161274</v>
      </c>
    </row>
    <row r="42" spans="1:23" ht="18.75" thickTop="1" x14ac:dyDescent="0.4">
      <c r="C42" s="18"/>
      <c r="E42" s="18"/>
      <c r="G42" s="18"/>
      <c r="I42" s="18"/>
      <c r="J42" s="18"/>
      <c r="L42" s="18"/>
      <c r="M42" s="18"/>
      <c r="O42" s="18"/>
      <c r="Q42" s="18"/>
      <c r="S42" s="18"/>
      <c r="U42" s="36"/>
      <c r="W42" s="18"/>
    </row>
    <row r="43" spans="1:23" x14ac:dyDescent="0.4">
      <c r="U43" s="37"/>
    </row>
    <row r="44" spans="1:23" x14ac:dyDescent="0.4">
      <c r="U44" s="38"/>
    </row>
    <row r="45" spans="1:23" x14ac:dyDescent="0.4">
      <c r="U45" s="38"/>
    </row>
    <row r="46" spans="1:23" x14ac:dyDescent="0.4">
      <c r="U46" s="39"/>
    </row>
    <row r="47" spans="1:23" x14ac:dyDescent="0.4">
      <c r="U47" s="38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>
      <selection sqref="A1:XFD1048576"/>
    </sheetView>
  </sheetViews>
  <sheetFormatPr defaultRowHeight="17.25" x14ac:dyDescent="0.4"/>
  <cols>
    <col min="1" max="1" width="17" style="3" customWidth="1"/>
    <col min="2" max="2" width="1.42578125" style="3" customWidth="1"/>
    <col min="3" max="3" width="14.140625" style="3" customWidth="1"/>
    <col min="4" max="4" width="1.42578125" style="3" customWidth="1"/>
    <col min="5" max="5" width="14.140625" style="3" customWidth="1"/>
    <col min="6" max="6" width="1.42578125" style="3" customWidth="1"/>
    <col min="7" max="7" width="14.140625" style="3" customWidth="1"/>
    <col min="8" max="8" width="1.42578125" style="3" customWidth="1"/>
    <col min="9" max="9" width="14.140625" style="3" customWidth="1"/>
    <col min="10" max="10" width="1.42578125" style="3" customWidth="1"/>
    <col min="11" max="11" width="14.140625" style="3" customWidth="1"/>
    <col min="12" max="12" width="1.42578125" style="3" customWidth="1"/>
    <col min="13" max="13" width="14.140625" style="3" customWidth="1"/>
    <col min="14" max="14" width="1.42578125" style="3" customWidth="1"/>
    <col min="15" max="15" width="14.140625" style="3" customWidth="1"/>
    <col min="16" max="16" width="1.42578125" style="3" customWidth="1"/>
    <col min="17" max="17" width="14.140625" style="3" customWidth="1"/>
    <col min="18" max="16384" width="9.140625" style="3"/>
  </cols>
  <sheetData>
    <row r="1" spans="1:17" ht="20.100000000000001" customHeight="1" x14ac:dyDescent="0.4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0.100000000000001" customHeight="1" x14ac:dyDescent="0.4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0.100000000000001" customHeight="1" x14ac:dyDescent="0.4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1:17" ht="18.75" x14ac:dyDescent="0.4">
      <c r="A5" s="5" t="s">
        <v>48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7" spans="1:17" ht="18.75" x14ac:dyDescent="0.4">
      <c r="C7" s="6" t="s">
        <v>5</v>
      </c>
      <c r="D7" s="7"/>
      <c r="E7" s="7"/>
      <c r="F7" s="7"/>
      <c r="G7" s="7"/>
      <c r="H7" s="7"/>
      <c r="I7" s="7"/>
      <c r="K7" s="6" t="s">
        <v>7</v>
      </c>
      <c r="L7" s="7"/>
      <c r="M7" s="7"/>
      <c r="N7" s="7"/>
      <c r="O7" s="7"/>
      <c r="P7" s="7"/>
      <c r="Q7" s="7"/>
    </row>
    <row r="8" spans="1:17" ht="18.75" x14ac:dyDescent="0.4">
      <c r="A8" s="19" t="s">
        <v>49</v>
      </c>
      <c r="C8" s="19" t="s">
        <v>50</v>
      </c>
      <c r="E8" s="19" t="s">
        <v>51</v>
      </c>
      <c r="G8" s="19" t="s">
        <v>52</v>
      </c>
      <c r="I8" s="19" t="s">
        <v>53</v>
      </c>
      <c r="K8" s="19" t="s">
        <v>50</v>
      </c>
      <c r="M8" s="19" t="s">
        <v>51</v>
      </c>
      <c r="O8" s="19" t="s">
        <v>52</v>
      </c>
      <c r="Q8" s="19" t="s">
        <v>53</v>
      </c>
    </row>
    <row r="9" spans="1:17" ht="18" x14ac:dyDescent="0.4">
      <c r="A9" s="16" t="s">
        <v>47</v>
      </c>
      <c r="C9" s="16">
        <f>SUM($C$8)</f>
        <v>0</v>
      </c>
      <c r="E9" s="16">
        <f>SUM($E$8)</f>
        <v>0</v>
      </c>
      <c r="I9" s="16">
        <f>SUM($I$8)</f>
        <v>0</v>
      </c>
      <c r="K9" s="16">
        <f>SUM($K$8)</f>
        <v>0</v>
      </c>
      <c r="M9" s="16">
        <f>SUM($M$8)</f>
        <v>0</v>
      </c>
      <c r="Q9" s="16">
        <f>SUM($Q$8)</f>
        <v>0</v>
      </c>
    </row>
    <row r="10" spans="1:17" ht="18" x14ac:dyDescent="0.4">
      <c r="C10" s="18"/>
      <c r="E10" s="18"/>
      <c r="I10" s="18"/>
      <c r="K10" s="18"/>
      <c r="M10" s="18"/>
      <c r="Q10" s="18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8"/>
  <sheetViews>
    <sheetView rightToLeft="1" topLeftCell="D1" workbookViewId="0">
      <selection activeCell="AG18" sqref="AG18"/>
    </sheetView>
  </sheetViews>
  <sheetFormatPr defaultRowHeight="17.25" x14ac:dyDescent="0.4"/>
  <cols>
    <col min="1" max="1" width="17" style="3" customWidth="1"/>
    <col min="2" max="2" width="1.42578125" style="3" customWidth="1"/>
    <col min="3" max="3" width="8.5703125" style="3" customWidth="1"/>
    <col min="4" max="4" width="1.42578125" style="3" customWidth="1"/>
    <col min="5" max="5" width="11.42578125" style="3" customWidth="1"/>
    <col min="6" max="6" width="1.42578125" style="3" customWidth="1"/>
    <col min="7" max="7" width="11.42578125" style="3" customWidth="1"/>
    <col min="8" max="8" width="1.42578125" style="3" customWidth="1"/>
    <col min="9" max="9" width="11.42578125" style="3" customWidth="1"/>
    <col min="10" max="10" width="1.42578125" style="3" customWidth="1"/>
    <col min="11" max="11" width="7.140625" style="3" customWidth="1"/>
    <col min="12" max="12" width="1.42578125" style="3" customWidth="1"/>
    <col min="13" max="13" width="7.140625" style="3" customWidth="1"/>
    <col min="14" max="14" width="1.42578125" style="3" customWidth="1"/>
    <col min="15" max="15" width="11.42578125" style="3" customWidth="1"/>
    <col min="16" max="16" width="1.42578125" style="3" customWidth="1"/>
    <col min="17" max="17" width="18.42578125" style="3" customWidth="1"/>
    <col min="18" max="18" width="1.42578125" style="3" customWidth="1"/>
    <col min="19" max="19" width="18.42578125" style="3" customWidth="1"/>
    <col min="20" max="20" width="1.42578125" style="3" customWidth="1"/>
    <col min="21" max="21" width="11.42578125" style="3" customWidth="1"/>
    <col min="22" max="22" width="18.42578125" style="3" customWidth="1"/>
    <col min="23" max="23" width="1.42578125" style="3" customWidth="1"/>
    <col min="24" max="24" width="11.42578125" style="3" customWidth="1"/>
    <col min="25" max="25" width="18.42578125" style="3" customWidth="1"/>
    <col min="26" max="26" width="1.42578125" style="3" customWidth="1"/>
    <col min="27" max="27" width="11.42578125" style="3" customWidth="1"/>
    <col min="28" max="28" width="1.42578125" style="3" customWidth="1"/>
    <col min="29" max="29" width="11.42578125" style="3" customWidth="1"/>
    <col min="30" max="30" width="1.42578125" style="3" customWidth="1"/>
    <col min="31" max="31" width="18.42578125" style="3" customWidth="1"/>
    <col min="32" max="32" width="1.42578125" style="3" customWidth="1"/>
    <col min="33" max="33" width="18.42578125" style="3" customWidth="1"/>
    <col min="34" max="34" width="1.42578125" style="3" customWidth="1"/>
    <col min="35" max="35" width="8.5703125" style="3" customWidth="1"/>
    <col min="36" max="16384" width="9.140625" style="3"/>
  </cols>
  <sheetData>
    <row r="1" spans="1:35" ht="20.100000000000001" customHeight="1" x14ac:dyDescent="0.4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20.100000000000001" customHeight="1" x14ac:dyDescent="0.4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20.100000000000001" customHeight="1" x14ac:dyDescent="0.4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5" spans="1:35" ht="18.75" x14ac:dyDescent="0.4">
      <c r="A5" s="5" t="s">
        <v>54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7" spans="1:35" ht="18.75" x14ac:dyDescent="0.4">
      <c r="C7" s="6" t="s">
        <v>55</v>
      </c>
      <c r="D7" s="7"/>
      <c r="E7" s="7"/>
      <c r="F7" s="7"/>
      <c r="G7" s="7"/>
      <c r="H7" s="7"/>
      <c r="I7" s="7"/>
      <c r="J7" s="7"/>
      <c r="K7" s="7"/>
      <c r="L7" s="7"/>
      <c r="M7" s="7"/>
      <c r="O7" s="6" t="s">
        <v>5</v>
      </c>
      <c r="P7" s="7"/>
      <c r="Q7" s="7"/>
      <c r="R7" s="7"/>
      <c r="S7" s="7"/>
      <c r="U7" s="6" t="s">
        <v>6</v>
      </c>
      <c r="V7" s="7"/>
      <c r="W7" s="7"/>
      <c r="X7" s="7"/>
      <c r="Y7" s="7"/>
      <c r="AA7" s="6" t="s">
        <v>7</v>
      </c>
      <c r="AB7" s="7"/>
      <c r="AC7" s="7"/>
      <c r="AD7" s="7"/>
      <c r="AE7" s="7"/>
      <c r="AF7" s="7"/>
      <c r="AG7" s="7"/>
      <c r="AH7" s="7"/>
      <c r="AI7" s="7"/>
    </row>
    <row r="8" spans="1:35" ht="18" x14ac:dyDescent="0.4">
      <c r="A8" s="8" t="s">
        <v>56</v>
      </c>
      <c r="C8" s="9" t="s">
        <v>57</v>
      </c>
      <c r="E8" s="9" t="s">
        <v>58</v>
      </c>
      <c r="G8" s="9" t="s">
        <v>59</v>
      </c>
      <c r="I8" s="9" t="s">
        <v>60</v>
      </c>
      <c r="K8" s="9" t="s">
        <v>61</v>
      </c>
      <c r="M8" s="9" t="s">
        <v>53</v>
      </c>
      <c r="O8" s="8" t="s">
        <v>9</v>
      </c>
      <c r="Q8" s="8" t="s">
        <v>10</v>
      </c>
      <c r="S8" s="8" t="s">
        <v>11</v>
      </c>
      <c r="U8" s="8" t="s">
        <v>12</v>
      </c>
      <c r="V8" s="2"/>
      <c r="X8" s="8" t="s">
        <v>13</v>
      </c>
      <c r="Y8" s="2"/>
      <c r="AA8" s="8" t="s">
        <v>9</v>
      </c>
      <c r="AC8" s="9" t="s">
        <v>62</v>
      </c>
      <c r="AE8" s="8" t="s">
        <v>10</v>
      </c>
      <c r="AG8" s="8" t="s">
        <v>11</v>
      </c>
      <c r="AI8" s="9" t="s">
        <v>15</v>
      </c>
    </row>
    <row r="9" spans="1:35" ht="18" x14ac:dyDescent="0.4">
      <c r="A9" s="10"/>
      <c r="C9" s="10"/>
      <c r="E9" s="10"/>
      <c r="G9" s="10"/>
      <c r="I9" s="10"/>
      <c r="K9" s="10"/>
      <c r="M9" s="10"/>
      <c r="O9" s="10"/>
      <c r="Q9" s="10"/>
      <c r="S9" s="10"/>
      <c r="U9" s="11" t="s">
        <v>9</v>
      </c>
      <c r="V9" s="11" t="s">
        <v>10</v>
      </c>
      <c r="X9" s="11" t="s">
        <v>9</v>
      </c>
      <c r="Y9" s="11" t="s">
        <v>16</v>
      </c>
      <c r="AA9" s="10"/>
      <c r="AC9" s="10"/>
      <c r="AE9" s="10"/>
      <c r="AG9" s="10"/>
      <c r="AI9" s="10"/>
    </row>
    <row r="10" spans="1:35" ht="18" x14ac:dyDescent="0.4">
      <c r="A10" s="12" t="s">
        <v>63</v>
      </c>
      <c r="C10" s="14" t="s">
        <v>64</v>
      </c>
      <c r="E10" s="14" t="s">
        <v>65</v>
      </c>
      <c r="G10" s="14" t="s">
        <v>66</v>
      </c>
      <c r="I10" s="14" t="s">
        <v>67</v>
      </c>
      <c r="K10" s="14" t="s">
        <v>68</v>
      </c>
      <c r="O10" s="13">
        <v>82900</v>
      </c>
      <c r="Q10" s="13">
        <v>79362945909</v>
      </c>
      <c r="S10" s="13">
        <v>80920600482</v>
      </c>
      <c r="U10" s="27">
        <v>0</v>
      </c>
      <c r="V10" s="27">
        <v>0</v>
      </c>
      <c r="W10" s="27"/>
      <c r="X10" s="27">
        <v>0</v>
      </c>
      <c r="Y10" s="27">
        <v>0</v>
      </c>
      <c r="Z10" s="14"/>
      <c r="AA10" s="13">
        <v>82900</v>
      </c>
      <c r="AC10" s="13">
        <v>976300</v>
      </c>
      <c r="AE10" s="13">
        <v>79362945909</v>
      </c>
      <c r="AG10" s="13">
        <v>80920600482</v>
      </c>
      <c r="AI10" s="15">
        <v>9.5468570903896363E-2</v>
      </c>
    </row>
    <row r="11" spans="1:35" ht="36" x14ac:dyDescent="0.4">
      <c r="A11" s="12" t="s">
        <v>69</v>
      </c>
      <c r="C11" s="14" t="s">
        <v>70</v>
      </c>
      <c r="E11" s="14" t="s">
        <v>65</v>
      </c>
      <c r="G11" s="14" t="s">
        <v>71</v>
      </c>
      <c r="I11" s="14" t="s">
        <v>72</v>
      </c>
      <c r="K11" s="14" t="s">
        <v>73</v>
      </c>
      <c r="O11" s="13">
        <v>36000</v>
      </c>
      <c r="Q11" s="13">
        <v>23186181729</v>
      </c>
      <c r="S11" s="13">
        <v>25412473154</v>
      </c>
      <c r="U11" s="27">
        <v>0</v>
      </c>
      <c r="V11" s="27">
        <v>0</v>
      </c>
      <c r="W11" s="27"/>
      <c r="X11" s="27">
        <v>0</v>
      </c>
      <c r="Y11" s="27">
        <v>0</v>
      </c>
      <c r="Z11" s="14"/>
      <c r="AA11" s="13">
        <v>36000</v>
      </c>
      <c r="AC11" s="13">
        <v>722140</v>
      </c>
      <c r="AE11" s="13">
        <v>23186181729</v>
      </c>
      <c r="AG11" s="13">
        <v>25992328036</v>
      </c>
      <c r="AI11" s="15">
        <v>3.0665249606176288E-2</v>
      </c>
    </row>
    <row r="12" spans="1:35" ht="36" x14ac:dyDescent="0.4">
      <c r="A12" s="12" t="s">
        <v>74</v>
      </c>
      <c r="C12" s="14" t="s">
        <v>70</v>
      </c>
      <c r="E12" s="14" t="s">
        <v>65</v>
      </c>
      <c r="G12" s="14" t="s">
        <v>75</v>
      </c>
      <c r="I12" s="14" t="s">
        <v>76</v>
      </c>
      <c r="K12" s="14" t="s">
        <v>73</v>
      </c>
      <c r="O12" s="13">
        <v>43499</v>
      </c>
      <c r="Q12" s="13">
        <v>32663216933</v>
      </c>
      <c r="S12" s="13">
        <v>40487619349</v>
      </c>
      <c r="U12" s="27">
        <v>0</v>
      </c>
      <c r="V12" s="27">
        <v>0</v>
      </c>
      <c r="W12" s="27"/>
      <c r="X12" s="27">
        <v>0</v>
      </c>
      <c r="Y12" s="27">
        <v>0</v>
      </c>
      <c r="Z12" s="14"/>
      <c r="AA12" s="13">
        <v>43499</v>
      </c>
      <c r="AC12" s="13">
        <v>948150</v>
      </c>
      <c r="AE12" s="13">
        <v>32663216933</v>
      </c>
      <c r="AG12" s="13">
        <v>41236101452</v>
      </c>
      <c r="AI12" s="15">
        <v>4.8649560826556366E-2</v>
      </c>
    </row>
    <row r="13" spans="1:35" ht="36" x14ac:dyDescent="0.4">
      <c r="A13" s="12" t="s">
        <v>77</v>
      </c>
      <c r="C13" s="14" t="s">
        <v>70</v>
      </c>
      <c r="E13" s="14" t="s">
        <v>65</v>
      </c>
      <c r="G13" s="14" t="s">
        <v>78</v>
      </c>
      <c r="I13" s="14" t="s">
        <v>79</v>
      </c>
      <c r="K13" s="14" t="s">
        <v>73</v>
      </c>
      <c r="O13" s="13">
        <v>57530</v>
      </c>
      <c r="Q13" s="13">
        <v>51619505011</v>
      </c>
      <c r="S13" s="13">
        <v>55856681841</v>
      </c>
      <c r="U13" s="27">
        <v>0</v>
      </c>
      <c r="V13" s="27">
        <v>0</v>
      </c>
      <c r="W13" s="27"/>
      <c r="X13" s="27">
        <v>0</v>
      </c>
      <c r="Y13" s="27">
        <v>0</v>
      </c>
      <c r="Z13" s="14"/>
      <c r="AA13" s="13">
        <v>57530</v>
      </c>
      <c r="AC13" s="13">
        <v>985390</v>
      </c>
      <c r="AE13" s="13">
        <v>51619505011</v>
      </c>
      <c r="AG13" s="13">
        <v>56679211731</v>
      </c>
      <c r="AI13" s="15">
        <v>6.6869045850958195E-2</v>
      </c>
    </row>
    <row r="14" spans="1:35" ht="36" x14ac:dyDescent="0.4">
      <c r="A14" s="12" t="s">
        <v>80</v>
      </c>
      <c r="C14" s="14" t="s">
        <v>70</v>
      </c>
      <c r="E14" s="14" t="s">
        <v>65</v>
      </c>
      <c r="G14" s="14" t="s">
        <v>81</v>
      </c>
      <c r="I14" s="14" t="s">
        <v>82</v>
      </c>
      <c r="K14" s="14" t="s">
        <v>73</v>
      </c>
      <c r="O14" s="13">
        <v>40933</v>
      </c>
      <c r="Q14" s="13">
        <v>29794567974</v>
      </c>
      <c r="S14" s="13">
        <v>37400251356</v>
      </c>
      <c r="U14" s="27">
        <v>0</v>
      </c>
      <c r="V14" s="27">
        <v>0</v>
      </c>
      <c r="W14" s="27"/>
      <c r="X14" s="27">
        <v>0</v>
      </c>
      <c r="Y14" s="27">
        <v>0</v>
      </c>
      <c r="Z14" s="14"/>
      <c r="AA14" s="13">
        <v>40933</v>
      </c>
      <c r="AC14" s="13">
        <v>927370</v>
      </c>
      <c r="AE14" s="13">
        <v>29794567974</v>
      </c>
      <c r="AG14" s="13">
        <v>37953155953</v>
      </c>
      <c r="AI14" s="15">
        <v>4.4776404754084738E-2</v>
      </c>
    </row>
    <row r="15" spans="1:35" ht="18" x14ac:dyDescent="0.4">
      <c r="A15" s="16" t="s">
        <v>47</v>
      </c>
      <c r="O15" s="16">
        <f>SUM(O10:$O$14)</f>
        <v>260862</v>
      </c>
      <c r="Q15" s="16">
        <f>SUM(Q10:$Q$14)</f>
        <v>216626417556</v>
      </c>
      <c r="S15" s="16">
        <f>SUM(S10:$S$14)</f>
        <v>240077626182</v>
      </c>
      <c r="U15" s="16">
        <f>SUM(U10:$U$14)</f>
        <v>0</v>
      </c>
      <c r="V15" s="16">
        <f>SUM(V10:$V$14)</f>
        <v>0</v>
      </c>
      <c r="X15" s="16">
        <f>SUM(X10:$X$14)</f>
        <v>0</v>
      </c>
      <c r="Y15" s="16">
        <f>SUM(Y10:$Y$14)</f>
        <v>0</v>
      </c>
      <c r="AA15" s="16">
        <f>SUM(AA10:$AA$14)</f>
        <v>260862</v>
      </c>
      <c r="AC15" s="16">
        <f>SUM(AC10:$AC$14)</f>
        <v>4559350</v>
      </c>
      <c r="AE15" s="16">
        <f>SUM(AE10:$AE$14)</f>
        <v>216626417556</v>
      </c>
      <c r="AG15" s="16">
        <f>SUM(AG10:$AG$14)</f>
        <v>242781397654</v>
      </c>
      <c r="AI15" s="17">
        <f>SUM(AI10:$AI$14)</f>
        <v>0.28642883194167196</v>
      </c>
    </row>
    <row r="16" spans="1:35" ht="18" x14ac:dyDescent="0.4">
      <c r="O16" s="18"/>
      <c r="Q16" s="18"/>
      <c r="S16" s="18"/>
      <c r="U16" s="18"/>
      <c r="V16" s="18"/>
      <c r="X16" s="18"/>
      <c r="Y16" s="18"/>
      <c r="AA16" s="18"/>
      <c r="AC16" s="18"/>
      <c r="AE16" s="18"/>
      <c r="AG16" s="18"/>
      <c r="AI16" s="18"/>
    </row>
    <row r="18" spans="33:33" x14ac:dyDescent="0.4">
      <c r="AG18" s="35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sqref="A1:XFD1048576"/>
    </sheetView>
  </sheetViews>
  <sheetFormatPr defaultRowHeight="17.25" x14ac:dyDescent="0.4"/>
  <cols>
    <col min="1" max="1" width="28.42578125" style="3" customWidth="1"/>
    <col min="2" max="2" width="1.42578125" style="3" customWidth="1"/>
    <col min="3" max="3" width="11.42578125" style="3" customWidth="1"/>
    <col min="4" max="4" width="1.42578125" style="3" customWidth="1"/>
    <col min="5" max="5" width="11.42578125" style="3" customWidth="1"/>
    <col min="6" max="6" width="1.42578125" style="3" customWidth="1"/>
    <col min="7" max="7" width="14.140625" style="3" customWidth="1"/>
    <col min="8" max="8" width="1.42578125" style="3" customWidth="1"/>
    <col min="9" max="9" width="8.5703125" style="3" customWidth="1"/>
    <col min="10" max="10" width="1.42578125" style="3" customWidth="1"/>
    <col min="11" max="11" width="21.28515625" style="3" customWidth="1"/>
    <col min="12" max="12" width="1.42578125" style="3" customWidth="1"/>
    <col min="13" max="13" width="28.42578125" style="3" customWidth="1"/>
    <col min="14" max="16384" width="9.140625" style="3"/>
  </cols>
  <sheetData>
    <row r="1" spans="1:13" ht="20.100000000000001" customHeight="1" x14ac:dyDescent="0.4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0.100000000000001" customHeight="1" x14ac:dyDescent="0.4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0.100000000000001" customHeight="1" x14ac:dyDescent="0.4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5" spans="1:13" ht="18.75" x14ac:dyDescent="0.4">
      <c r="A5" s="5" t="s">
        <v>83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8.75" x14ac:dyDescent="0.4">
      <c r="A6" s="5" t="s">
        <v>84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8" spans="1:13" ht="18.75" x14ac:dyDescent="0.4">
      <c r="C8" s="6" t="s">
        <v>7</v>
      </c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37.5" x14ac:dyDescent="0.4">
      <c r="A9" s="19" t="s">
        <v>85</v>
      </c>
      <c r="C9" s="19" t="s">
        <v>9</v>
      </c>
      <c r="E9" s="19" t="s">
        <v>86</v>
      </c>
      <c r="G9" s="19" t="s">
        <v>87</v>
      </c>
      <c r="I9" s="19" t="s">
        <v>88</v>
      </c>
      <c r="K9" s="20" t="s">
        <v>89</v>
      </c>
      <c r="M9" s="19" t="s">
        <v>90</v>
      </c>
    </row>
    <row r="10" spans="1:13" ht="18" x14ac:dyDescent="0.4">
      <c r="A10" s="16" t="s">
        <v>47</v>
      </c>
      <c r="K10" s="16">
        <f>SUM($K$9)</f>
        <v>0</v>
      </c>
    </row>
    <row r="11" spans="1:13" ht="18" x14ac:dyDescent="0.4">
      <c r="K11" s="18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20"/>
  <sheetViews>
    <sheetView rightToLeft="1" workbookViewId="0">
      <selection activeCell="M14" sqref="M14:O14"/>
    </sheetView>
  </sheetViews>
  <sheetFormatPr defaultRowHeight="17.25" x14ac:dyDescent="0.4"/>
  <cols>
    <col min="1" max="1" width="21.28515625" style="3" customWidth="1"/>
    <col min="2" max="2" width="1.42578125" style="3" customWidth="1"/>
    <col min="3" max="3" width="18.42578125" style="3" customWidth="1"/>
    <col min="4" max="4" width="1.42578125" style="3" customWidth="1"/>
    <col min="5" max="5" width="10" style="3" customWidth="1"/>
    <col min="6" max="6" width="1.42578125" style="3" customWidth="1"/>
    <col min="7" max="7" width="11.42578125" style="3" customWidth="1"/>
    <col min="8" max="8" width="1.42578125" style="3" customWidth="1"/>
    <col min="9" max="9" width="11.42578125" style="3" customWidth="1"/>
    <col min="10" max="10" width="1.42578125" style="3" customWidth="1"/>
    <col min="11" max="11" width="18.42578125" style="3" customWidth="1"/>
    <col min="12" max="12" width="1.42578125" style="3" customWidth="1"/>
    <col min="13" max="13" width="18.42578125" style="3" customWidth="1"/>
    <col min="14" max="14" width="1.42578125" style="3" customWidth="1"/>
    <col min="15" max="15" width="18.42578125" style="3" customWidth="1"/>
    <col min="16" max="16" width="1.42578125" style="3" customWidth="1"/>
    <col min="17" max="17" width="18.42578125" style="3" customWidth="1"/>
    <col min="18" max="18" width="1.42578125" style="3" customWidth="1"/>
    <col min="19" max="19" width="10.7109375" style="3" customWidth="1"/>
    <col min="20" max="16384" width="9.140625" style="3"/>
  </cols>
  <sheetData>
    <row r="1" spans="1:19" ht="20.100000000000001" customHeight="1" x14ac:dyDescent="0.4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0.100000000000001" customHeight="1" x14ac:dyDescent="0.4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0.100000000000001" customHeight="1" x14ac:dyDescent="0.4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5" spans="1:19" ht="18.75" x14ac:dyDescent="0.4">
      <c r="A5" s="5" t="s">
        <v>91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7" spans="1:19" ht="18.75" x14ac:dyDescent="0.4">
      <c r="C7" s="6" t="s">
        <v>92</v>
      </c>
      <c r="D7" s="7"/>
      <c r="E7" s="7"/>
      <c r="F7" s="7"/>
      <c r="G7" s="7"/>
      <c r="H7" s="7"/>
      <c r="I7" s="7"/>
      <c r="K7" s="19" t="s">
        <v>5</v>
      </c>
      <c r="M7" s="6" t="s">
        <v>6</v>
      </c>
      <c r="N7" s="7"/>
      <c r="O7" s="7"/>
      <c r="Q7" s="6" t="s">
        <v>7</v>
      </c>
      <c r="R7" s="7"/>
      <c r="S7" s="7"/>
    </row>
    <row r="8" spans="1:19" ht="56.25" x14ac:dyDescent="0.4">
      <c r="A8" s="19" t="s">
        <v>93</v>
      </c>
      <c r="C8" s="19" t="s">
        <v>94</v>
      </c>
      <c r="E8" s="19" t="s">
        <v>95</v>
      </c>
      <c r="G8" s="20" t="s">
        <v>96</v>
      </c>
      <c r="I8" s="20" t="s">
        <v>97</v>
      </c>
      <c r="K8" s="19" t="s">
        <v>98</v>
      </c>
      <c r="M8" s="19" t="s">
        <v>99</v>
      </c>
      <c r="O8" s="19" t="s">
        <v>100</v>
      </c>
      <c r="Q8" s="19" t="s">
        <v>98</v>
      </c>
      <c r="S8" s="20" t="s">
        <v>15</v>
      </c>
    </row>
    <row r="9" spans="1:19" ht="36" x14ac:dyDescent="0.4">
      <c r="A9" s="12" t="s">
        <v>101</v>
      </c>
      <c r="C9" s="14" t="s">
        <v>102</v>
      </c>
      <c r="E9" s="21" t="s">
        <v>103</v>
      </c>
      <c r="G9" s="14" t="s">
        <v>104</v>
      </c>
      <c r="I9" s="14" t="s">
        <v>105</v>
      </c>
      <c r="K9" s="13">
        <v>3851638678</v>
      </c>
      <c r="M9" s="13">
        <v>1561876630</v>
      </c>
      <c r="O9" s="13">
        <v>0</v>
      </c>
      <c r="Q9" s="13">
        <v>5413515308</v>
      </c>
      <c r="S9" s="15">
        <v>6.3867614296323474E-3</v>
      </c>
    </row>
    <row r="10" spans="1:19" ht="36" x14ac:dyDescent="0.4">
      <c r="A10" s="12" t="s">
        <v>101</v>
      </c>
      <c r="C10" s="14" t="s">
        <v>106</v>
      </c>
      <c r="E10" s="21" t="s">
        <v>107</v>
      </c>
      <c r="G10" s="14" t="s">
        <v>104</v>
      </c>
      <c r="I10" s="14" t="s">
        <v>108</v>
      </c>
      <c r="K10" s="13">
        <v>40000000000</v>
      </c>
      <c r="M10" s="27">
        <v>0</v>
      </c>
      <c r="N10" s="27"/>
      <c r="O10" s="27">
        <v>0</v>
      </c>
      <c r="P10" s="14"/>
      <c r="Q10" s="13">
        <v>40000000000</v>
      </c>
      <c r="S10" s="15">
        <v>4.7191232064637191E-2</v>
      </c>
    </row>
    <row r="11" spans="1:19" ht="36" x14ac:dyDescent="0.4">
      <c r="A11" s="12" t="s">
        <v>101</v>
      </c>
      <c r="C11" s="14" t="s">
        <v>109</v>
      </c>
      <c r="E11" s="21" t="s">
        <v>107</v>
      </c>
      <c r="G11" s="14" t="s">
        <v>110</v>
      </c>
      <c r="I11" s="14" t="s">
        <v>111</v>
      </c>
      <c r="K11" s="13">
        <v>54000000000</v>
      </c>
      <c r="M11" s="27">
        <v>0</v>
      </c>
      <c r="N11" s="27"/>
      <c r="O11" s="27">
        <v>0</v>
      </c>
      <c r="P11" s="14"/>
      <c r="Q11" s="13">
        <v>54000000000</v>
      </c>
      <c r="S11" s="15">
        <v>6.3708163287260214E-2</v>
      </c>
    </row>
    <row r="12" spans="1:19" ht="18" x14ac:dyDescent="0.4">
      <c r="A12" s="12" t="s">
        <v>112</v>
      </c>
      <c r="C12" s="14" t="s">
        <v>113</v>
      </c>
      <c r="E12" s="21" t="s">
        <v>103</v>
      </c>
      <c r="G12" s="14" t="s">
        <v>114</v>
      </c>
      <c r="I12" s="14" t="s">
        <v>73</v>
      </c>
      <c r="K12" s="13">
        <v>3334444522</v>
      </c>
      <c r="M12" s="13">
        <v>22115906148</v>
      </c>
      <c r="O12" s="13">
        <v>25064863307</v>
      </c>
      <c r="Q12" s="13">
        <v>385487363</v>
      </c>
      <c r="S12" s="15">
        <v>4.5479059013295092E-4</v>
      </c>
    </row>
    <row r="13" spans="1:19" ht="18" x14ac:dyDescent="0.4">
      <c r="A13" s="12" t="s">
        <v>112</v>
      </c>
      <c r="C13" s="14" t="s">
        <v>115</v>
      </c>
      <c r="E13" s="21" t="s">
        <v>103</v>
      </c>
      <c r="G13" s="14" t="s">
        <v>116</v>
      </c>
      <c r="I13" s="14" t="s">
        <v>105</v>
      </c>
      <c r="K13" s="13">
        <v>565332702</v>
      </c>
      <c r="M13" s="13">
        <v>404878271</v>
      </c>
      <c r="O13" s="13">
        <v>400077118</v>
      </c>
      <c r="Q13" s="13">
        <v>570133855</v>
      </c>
      <c r="S13" s="15">
        <v>6.7263297648028025E-4</v>
      </c>
    </row>
    <row r="14" spans="1:19" ht="18" x14ac:dyDescent="0.4">
      <c r="A14" s="12" t="s">
        <v>117</v>
      </c>
      <c r="C14" s="14" t="s">
        <v>118</v>
      </c>
      <c r="E14" s="21" t="s">
        <v>119</v>
      </c>
      <c r="G14" s="14" t="s">
        <v>120</v>
      </c>
      <c r="I14" s="14" t="s">
        <v>73</v>
      </c>
      <c r="K14" s="13">
        <v>50000000</v>
      </c>
      <c r="M14" s="27">
        <v>0</v>
      </c>
      <c r="N14" s="27"/>
      <c r="O14" s="27">
        <v>0</v>
      </c>
      <c r="P14" s="14"/>
      <c r="Q14" s="13">
        <v>50000000</v>
      </c>
      <c r="S14" s="15">
        <v>5.8989040080796491E-5</v>
      </c>
    </row>
    <row r="15" spans="1:19" ht="18" x14ac:dyDescent="0.4">
      <c r="A15" s="12" t="s">
        <v>117</v>
      </c>
      <c r="C15" s="14" t="s">
        <v>121</v>
      </c>
      <c r="E15" s="21" t="s">
        <v>103</v>
      </c>
      <c r="G15" s="14" t="s">
        <v>122</v>
      </c>
      <c r="I15" s="14" t="s">
        <v>123</v>
      </c>
      <c r="K15" s="13">
        <v>339390</v>
      </c>
      <c r="M15" s="13">
        <v>2143</v>
      </c>
      <c r="O15" s="13">
        <v>0</v>
      </c>
      <c r="Q15" s="13">
        <v>341533</v>
      </c>
      <c r="S15" s="15">
        <v>4.0293407651829336E-7</v>
      </c>
    </row>
    <row r="16" spans="1:19" ht="18" x14ac:dyDescent="0.4">
      <c r="A16" s="12" t="s">
        <v>117</v>
      </c>
      <c r="C16" s="14" t="s">
        <v>124</v>
      </c>
      <c r="E16" s="21" t="s">
        <v>103</v>
      </c>
      <c r="G16" s="14" t="s">
        <v>125</v>
      </c>
      <c r="I16" s="14" t="s">
        <v>73</v>
      </c>
      <c r="K16" s="13">
        <v>6294086485</v>
      </c>
      <c r="M16" s="13">
        <v>2023390607</v>
      </c>
      <c r="O16" s="13">
        <v>1000000000</v>
      </c>
      <c r="Q16" s="13">
        <v>7317477092</v>
      </c>
      <c r="S16" s="15">
        <v>8.6330189894059627E-3</v>
      </c>
    </row>
    <row r="17" spans="1:19" ht="18" x14ac:dyDescent="0.4">
      <c r="A17" s="12" t="s">
        <v>126</v>
      </c>
      <c r="C17" s="14" t="s">
        <v>127</v>
      </c>
      <c r="E17" s="21" t="s">
        <v>103</v>
      </c>
      <c r="G17" s="14" t="s">
        <v>128</v>
      </c>
      <c r="I17" s="14" t="s">
        <v>73</v>
      </c>
      <c r="K17" s="13">
        <v>1808219177</v>
      </c>
      <c r="M17" s="13">
        <v>1747945205</v>
      </c>
      <c r="O17" s="13">
        <v>0</v>
      </c>
      <c r="Q17" s="13">
        <v>3556164382</v>
      </c>
      <c r="S17" s="15">
        <v>4.1954944652739775E-3</v>
      </c>
    </row>
    <row r="18" spans="1:19" ht="18" x14ac:dyDescent="0.4">
      <c r="A18" s="12" t="s">
        <v>126</v>
      </c>
      <c r="C18" s="14" t="s">
        <v>129</v>
      </c>
      <c r="E18" s="21" t="s">
        <v>107</v>
      </c>
      <c r="G18" s="14" t="s">
        <v>128</v>
      </c>
      <c r="I18" s="14" t="s">
        <v>130</v>
      </c>
      <c r="K18" s="13">
        <v>100000000000</v>
      </c>
      <c r="M18" s="28">
        <v>0</v>
      </c>
      <c r="N18" s="28"/>
      <c r="O18" s="28">
        <v>0</v>
      </c>
      <c r="P18" s="14"/>
      <c r="Q18" s="13">
        <v>100000000000</v>
      </c>
      <c r="S18" s="15">
        <v>0.11797808016159299</v>
      </c>
    </row>
    <row r="19" spans="1:19" ht="18" x14ac:dyDescent="0.4">
      <c r="A19" s="16" t="s">
        <v>47</v>
      </c>
      <c r="K19" s="16">
        <f>SUM(K9:$K$18)</f>
        <v>209904060954</v>
      </c>
      <c r="M19" s="16">
        <f>SUM(M9:$M$18)</f>
        <v>27853999004</v>
      </c>
      <c r="O19" s="16">
        <f>SUM(O9:$O$18)</f>
        <v>26464940425</v>
      </c>
      <c r="Q19" s="16">
        <f>SUM(Q9:$Q$18)</f>
        <v>211293119533</v>
      </c>
      <c r="S19" s="17">
        <f>SUM(S9:$S$18)</f>
        <v>0.24927956593857326</v>
      </c>
    </row>
    <row r="20" spans="1:19" ht="18" x14ac:dyDescent="0.4">
      <c r="K20" s="18"/>
      <c r="M20" s="18"/>
      <c r="O20" s="18"/>
      <c r="Q20" s="18"/>
      <c r="S20" s="18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>
      <selection sqref="A1:XFD1048576"/>
    </sheetView>
  </sheetViews>
  <sheetFormatPr defaultRowHeight="17.25" x14ac:dyDescent="0.4"/>
  <cols>
    <col min="1" max="1" width="17" style="3" customWidth="1"/>
    <col min="2" max="2" width="1.42578125" style="3" customWidth="1"/>
    <col min="3" max="3" width="11.42578125" style="3" customWidth="1"/>
    <col min="4" max="4" width="1.42578125" style="3" customWidth="1"/>
    <col min="5" max="5" width="7.140625" style="3" customWidth="1"/>
    <col min="6" max="6" width="1.42578125" style="3" customWidth="1"/>
    <col min="7" max="7" width="7.140625" style="3" customWidth="1"/>
    <col min="8" max="8" width="1.42578125" style="3" customWidth="1"/>
    <col min="9" max="9" width="11.42578125" style="3" customWidth="1"/>
    <col min="10" max="10" width="1.42578125" style="3" customWidth="1"/>
    <col min="11" max="11" width="11.42578125" style="3" customWidth="1"/>
    <col min="12" max="12" width="1.42578125" style="3" customWidth="1"/>
    <col min="13" max="13" width="17" style="3" customWidth="1"/>
    <col min="14" max="14" width="1.42578125" style="3" customWidth="1"/>
    <col min="15" max="15" width="17" style="3" customWidth="1"/>
    <col min="16" max="16" width="1.42578125" style="3" customWidth="1"/>
    <col min="17" max="17" width="11.42578125" style="3" customWidth="1"/>
    <col min="18" max="18" width="14.140625" style="3" customWidth="1"/>
    <col min="19" max="19" width="1.42578125" style="3" customWidth="1"/>
    <col min="20" max="20" width="11.42578125" style="3" customWidth="1"/>
    <col min="21" max="21" width="14.140625" style="3" customWidth="1"/>
    <col min="22" max="22" width="1.42578125" style="3" customWidth="1"/>
    <col min="23" max="23" width="11.42578125" style="3" customWidth="1"/>
    <col min="24" max="24" width="1.42578125" style="3" customWidth="1"/>
    <col min="25" max="25" width="17" style="3" customWidth="1"/>
    <col min="26" max="26" width="1.42578125" style="3" customWidth="1"/>
    <col min="27" max="27" width="17" style="3" customWidth="1"/>
    <col min="28" max="28" width="1.42578125" style="3" customWidth="1"/>
    <col min="29" max="29" width="8.5703125" style="3" customWidth="1"/>
    <col min="30" max="16384" width="9.140625" style="3"/>
  </cols>
  <sheetData>
    <row r="1" spans="1:29" ht="20.100000000000001" customHeight="1" x14ac:dyDescent="0.4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20.100000000000001" customHeight="1" x14ac:dyDescent="0.4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20.100000000000001" customHeight="1" x14ac:dyDescent="0.4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5" spans="1:29" ht="18.75" x14ac:dyDescent="0.4">
      <c r="A5" s="5" t="s">
        <v>131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7" spans="1:29" ht="18.75" x14ac:dyDescent="0.4">
      <c r="K7" s="19" t="s">
        <v>5</v>
      </c>
      <c r="M7" s="6" t="s">
        <v>6</v>
      </c>
      <c r="N7" s="7"/>
      <c r="O7" s="7"/>
      <c r="P7" s="7"/>
      <c r="Q7" s="7"/>
      <c r="R7" s="7"/>
      <c r="S7" s="7"/>
      <c r="T7" s="7"/>
      <c r="U7" s="7"/>
      <c r="W7" s="6" t="s">
        <v>7</v>
      </c>
      <c r="X7" s="7"/>
      <c r="Y7" s="7"/>
      <c r="Z7" s="7"/>
      <c r="AA7" s="7"/>
      <c r="AB7" s="7"/>
      <c r="AC7" s="7"/>
    </row>
    <row r="8" spans="1:29" ht="18" x14ac:dyDescent="0.4">
      <c r="A8" s="8" t="s">
        <v>132</v>
      </c>
      <c r="C8" s="9" t="s">
        <v>60</v>
      </c>
      <c r="E8" s="9" t="s">
        <v>97</v>
      </c>
      <c r="G8" s="9" t="s">
        <v>133</v>
      </c>
      <c r="I8" s="9" t="s">
        <v>58</v>
      </c>
      <c r="K8" s="8" t="s">
        <v>9</v>
      </c>
      <c r="M8" s="8" t="s">
        <v>10</v>
      </c>
      <c r="O8" s="8" t="s">
        <v>11</v>
      </c>
      <c r="Q8" s="8" t="s">
        <v>12</v>
      </c>
      <c r="R8" s="2"/>
      <c r="T8" s="8" t="s">
        <v>13</v>
      </c>
      <c r="U8" s="2"/>
      <c r="W8" s="8" t="s">
        <v>9</v>
      </c>
      <c r="Y8" s="8" t="s">
        <v>10</v>
      </c>
      <c r="AA8" s="8" t="s">
        <v>11</v>
      </c>
      <c r="AC8" s="9" t="s">
        <v>15</v>
      </c>
    </row>
    <row r="9" spans="1:29" ht="18" x14ac:dyDescent="0.4">
      <c r="A9" s="10"/>
      <c r="C9" s="10"/>
      <c r="E9" s="10"/>
      <c r="G9" s="10"/>
      <c r="I9" s="10"/>
      <c r="K9" s="10"/>
      <c r="M9" s="10"/>
      <c r="O9" s="10"/>
      <c r="Q9" s="11" t="s">
        <v>9</v>
      </c>
      <c r="R9" s="11" t="s">
        <v>10</v>
      </c>
      <c r="T9" s="11" t="s">
        <v>9</v>
      </c>
      <c r="U9" s="11" t="s">
        <v>16</v>
      </c>
      <c r="W9" s="10"/>
      <c r="Y9" s="10"/>
      <c r="AA9" s="10"/>
      <c r="AC9" s="10"/>
    </row>
    <row r="10" spans="1:29" ht="18" x14ac:dyDescent="0.4">
      <c r="A10" s="16" t="s">
        <v>47</v>
      </c>
      <c r="K10" s="16">
        <f>SUM($K$9)</f>
        <v>0</v>
      </c>
      <c r="M10" s="16">
        <f>SUM($M$9)</f>
        <v>0</v>
      </c>
      <c r="O10" s="16">
        <f>SUM($O$9)</f>
        <v>0</v>
      </c>
      <c r="Q10" s="16">
        <f>SUM($Q$9)</f>
        <v>0</v>
      </c>
      <c r="R10" s="16">
        <f>SUM($R$9)</f>
        <v>0</v>
      </c>
      <c r="T10" s="16">
        <f>SUM($T$9)</f>
        <v>0</v>
      </c>
      <c r="U10" s="16">
        <f>SUM($U$9)</f>
        <v>0</v>
      </c>
      <c r="W10" s="16">
        <f>SUM($W$9)</f>
        <v>0</v>
      </c>
      <c r="Y10" s="16">
        <f>SUM($Y$9)</f>
        <v>0</v>
      </c>
      <c r="AA10" s="16">
        <f>SUM($AA$9)</f>
        <v>0</v>
      </c>
      <c r="AC10" s="17">
        <f>SUM($AC$9)</f>
        <v>0</v>
      </c>
    </row>
    <row r="11" spans="1:29" ht="18" x14ac:dyDescent="0.4">
      <c r="K11" s="18"/>
      <c r="M11" s="18"/>
      <c r="O11" s="18"/>
      <c r="Q11" s="18"/>
      <c r="R11" s="18"/>
      <c r="T11" s="18"/>
      <c r="U11" s="18"/>
      <c r="W11" s="18"/>
      <c r="Y11" s="18"/>
      <c r="AA11" s="18"/>
      <c r="AC11" s="18"/>
    </row>
  </sheetData>
  <mergeCells count="20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M7:U7"/>
    <mergeCell ref="W7:AC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workbookViewId="0">
      <selection activeCell="E12" sqref="E12"/>
    </sheetView>
  </sheetViews>
  <sheetFormatPr defaultRowHeight="17.25" x14ac:dyDescent="0.4"/>
  <cols>
    <col min="1" max="1" width="49.7109375" style="3" customWidth="1"/>
    <col min="2" max="2" width="1.42578125" style="3" customWidth="1"/>
    <col min="3" max="3" width="11.42578125" style="3" customWidth="1"/>
    <col min="4" max="4" width="1.42578125" style="3" customWidth="1"/>
    <col min="5" max="5" width="21.28515625" style="3" customWidth="1"/>
    <col min="6" max="6" width="1.42578125" style="3" customWidth="1"/>
    <col min="7" max="7" width="11.42578125" style="3" customWidth="1"/>
    <col min="8" max="8" width="1.42578125" style="3" customWidth="1"/>
    <col min="9" max="9" width="11.42578125" style="3" customWidth="1"/>
    <col min="10" max="16384" width="9.140625" style="3"/>
  </cols>
  <sheetData>
    <row r="1" spans="1:9" ht="20.100000000000001" customHeight="1" x14ac:dyDescent="0.4">
      <c r="A1" s="4" t="s">
        <v>0</v>
      </c>
      <c r="B1" s="2"/>
      <c r="C1" s="2"/>
      <c r="D1" s="2"/>
      <c r="E1" s="2"/>
      <c r="F1" s="2"/>
      <c r="G1" s="2"/>
      <c r="H1" s="2"/>
      <c r="I1" s="2"/>
    </row>
    <row r="2" spans="1:9" ht="20.100000000000001" customHeight="1" x14ac:dyDescent="0.4">
      <c r="A2" s="4" t="s">
        <v>134</v>
      </c>
      <c r="B2" s="2"/>
      <c r="C2" s="2"/>
      <c r="D2" s="2"/>
      <c r="E2" s="2"/>
      <c r="F2" s="2"/>
      <c r="G2" s="2"/>
      <c r="H2" s="2"/>
      <c r="I2" s="2"/>
    </row>
    <row r="3" spans="1:9" ht="20.100000000000001" customHeight="1" x14ac:dyDescent="0.4">
      <c r="A3" s="4" t="s">
        <v>2</v>
      </c>
      <c r="B3" s="2"/>
      <c r="C3" s="2"/>
      <c r="D3" s="2"/>
      <c r="E3" s="2"/>
      <c r="F3" s="2"/>
      <c r="G3" s="2"/>
      <c r="H3" s="2"/>
      <c r="I3" s="2"/>
    </row>
    <row r="5" spans="1:9" ht="18.75" x14ac:dyDescent="0.4">
      <c r="A5" s="5" t="s">
        <v>135</v>
      </c>
      <c r="B5" s="2"/>
      <c r="C5" s="2"/>
      <c r="D5" s="2"/>
      <c r="E5" s="2"/>
      <c r="F5" s="2"/>
      <c r="G5" s="2"/>
      <c r="H5" s="2"/>
      <c r="I5" s="2"/>
    </row>
    <row r="7" spans="1:9" ht="37.5" x14ac:dyDescent="0.4">
      <c r="A7" s="19" t="s">
        <v>136</v>
      </c>
      <c r="C7" s="19" t="s">
        <v>137</v>
      </c>
      <c r="E7" s="19" t="s">
        <v>98</v>
      </c>
      <c r="G7" s="20" t="s">
        <v>138</v>
      </c>
      <c r="I7" s="20" t="s">
        <v>139</v>
      </c>
    </row>
    <row r="8" spans="1:9" ht="18.75" x14ac:dyDescent="0.4">
      <c r="A8" s="22" t="s">
        <v>140</v>
      </c>
      <c r="C8" s="14" t="s">
        <v>141</v>
      </c>
      <c r="E8" s="13">
        <v>75398044053</v>
      </c>
      <c r="G8" s="15">
        <f>E8/131879549185</f>
        <v>0.57171900054975155</v>
      </c>
      <c r="I8" s="15">
        <f>E8/847615081234</f>
        <v>8.8953164853121533E-2</v>
      </c>
    </row>
    <row r="9" spans="1:9" ht="18.75" x14ac:dyDescent="0.4">
      <c r="A9" s="22" t="s">
        <v>142</v>
      </c>
      <c r="C9" s="14" t="s">
        <v>143</v>
      </c>
      <c r="E9" s="13">
        <v>42645281552</v>
      </c>
      <c r="G9" s="15">
        <f>E9/131879549185</f>
        <v>0.32336538770069195</v>
      </c>
      <c r="I9" s="15">
        <f>E9/847615081234</f>
        <v>5.0312084454555581E-2</v>
      </c>
    </row>
    <row r="10" spans="1:9" ht="18.75" x14ac:dyDescent="0.4">
      <c r="A10" s="22" t="s">
        <v>144</v>
      </c>
      <c r="C10" s="14" t="s">
        <v>145</v>
      </c>
      <c r="E10" s="13">
        <v>13767758077</v>
      </c>
      <c r="G10" s="15">
        <f>E10/131879549185</f>
        <v>0.10439645996731954</v>
      </c>
      <c r="I10" s="15">
        <f>E10/847615081234</f>
        <v>1.6242936660537253E-2</v>
      </c>
    </row>
    <row r="11" spans="1:9" ht="18.75" x14ac:dyDescent="0.4">
      <c r="A11" s="22" t="s">
        <v>146</v>
      </c>
      <c r="C11" s="14" t="s">
        <v>147</v>
      </c>
      <c r="E11" s="13">
        <v>169279062</v>
      </c>
      <c r="G11" s="15">
        <f>E11/131879549185</f>
        <v>1.2835884187209052E-3</v>
      </c>
      <c r="I11" s="15">
        <f>E11/847615081234</f>
        <v>1.997121874631527E-4</v>
      </c>
    </row>
    <row r="12" spans="1:9" ht="18.75" x14ac:dyDescent="0.4">
      <c r="A12" s="19" t="s">
        <v>47</v>
      </c>
      <c r="E12" s="16">
        <f>SUM(E8:$E$11)</f>
        <v>131980362744</v>
      </c>
      <c r="G12" s="17">
        <f>SUM(G8:$G$11)</f>
        <v>1.0007644366364841</v>
      </c>
      <c r="I12" s="17">
        <f>SUM(I8:$I$11)</f>
        <v>0.15570789815567751</v>
      </c>
    </row>
    <row r="13" spans="1:9" ht="18" x14ac:dyDescent="0.4">
      <c r="E13" s="18"/>
      <c r="G13" s="18"/>
      <c r="I13" s="18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28"/>
  <sheetViews>
    <sheetView rightToLeft="1" topLeftCell="A4" workbookViewId="0">
      <selection activeCell="Q28" sqref="M28:Q28"/>
    </sheetView>
  </sheetViews>
  <sheetFormatPr defaultRowHeight="17.25" x14ac:dyDescent="0.4"/>
  <cols>
    <col min="1" max="1" width="17" style="3" customWidth="1"/>
    <col min="2" max="2" width="1.42578125" style="3" customWidth="1"/>
    <col min="3" max="3" width="11.42578125" style="3" customWidth="1"/>
    <col min="4" max="4" width="1.42578125" style="3" customWidth="1"/>
    <col min="5" max="5" width="12.7109375" style="3" customWidth="1"/>
    <col min="6" max="6" width="1.42578125" style="3" customWidth="1"/>
    <col min="7" max="7" width="11.42578125" style="3" customWidth="1"/>
    <col min="8" max="8" width="1.42578125" style="3" customWidth="1"/>
    <col min="9" max="9" width="18.42578125" style="3" customWidth="1"/>
    <col min="10" max="10" width="1.42578125" style="3" customWidth="1"/>
    <col min="11" max="11" width="14.140625" style="3" customWidth="1"/>
    <col min="12" max="12" width="1.42578125" style="3" customWidth="1"/>
    <col min="13" max="13" width="18.42578125" style="3" customWidth="1"/>
    <col min="14" max="14" width="1.42578125" style="3" customWidth="1"/>
    <col min="15" max="15" width="18.42578125" style="3" customWidth="1"/>
    <col min="16" max="16" width="1.42578125" style="3" customWidth="1"/>
    <col min="17" max="17" width="14.140625" style="3" customWidth="1"/>
    <col min="18" max="18" width="1.42578125" style="3" customWidth="1"/>
    <col min="19" max="19" width="18.42578125" style="3" customWidth="1"/>
    <col min="20" max="16384" width="9.140625" style="3"/>
  </cols>
  <sheetData>
    <row r="1" spans="1:19" ht="20.100000000000001" customHeight="1" x14ac:dyDescent="0.4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0.100000000000001" customHeight="1" x14ac:dyDescent="0.4">
      <c r="A2" s="4" t="s">
        <v>134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0.100000000000001" customHeight="1" x14ac:dyDescent="0.4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5" spans="1:19" ht="18.75" x14ac:dyDescent="0.4">
      <c r="A5" s="5" t="s">
        <v>148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7" spans="1:19" ht="18.75" x14ac:dyDescent="0.4">
      <c r="C7" s="6" t="s">
        <v>149</v>
      </c>
      <c r="D7" s="7"/>
      <c r="E7" s="7"/>
      <c r="F7" s="7"/>
      <c r="G7" s="7"/>
      <c r="I7" s="6" t="s">
        <v>150</v>
      </c>
      <c r="J7" s="7"/>
      <c r="K7" s="7"/>
      <c r="L7" s="7"/>
      <c r="M7" s="7"/>
      <c r="O7" s="6" t="s">
        <v>7</v>
      </c>
      <c r="P7" s="7"/>
      <c r="Q7" s="7"/>
      <c r="R7" s="7"/>
      <c r="S7" s="7"/>
    </row>
    <row r="8" spans="1:19" ht="56.25" x14ac:dyDescent="0.4">
      <c r="A8" s="19" t="s">
        <v>49</v>
      </c>
      <c r="C8" s="20" t="s">
        <v>151</v>
      </c>
      <c r="E8" s="20" t="s">
        <v>152</v>
      </c>
      <c r="G8" s="20" t="s">
        <v>153</v>
      </c>
      <c r="I8" s="20" t="s">
        <v>154</v>
      </c>
      <c r="K8" s="20" t="s">
        <v>155</v>
      </c>
      <c r="M8" s="20" t="s">
        <v>156</v>
      </c>
      <c r="O8" s="20" t="s">
        <v>154</v>
      </c>
      <c r="Q8" s="20" t="s">
        <v>155</v>
      </c>
      <c r="S8" s="20" t="s">
        <v>156</v>
      </c>
    </row>
    <row r="9" spans="1:19" ht="18" x14ac:dyDescent="0.4">
      <c r="A9" s="21" t="s">
        <v>17</v>
      </c>
      <c r="C9" s="14" t="s">
        <v>157</v>
      </c>
      <c r="E9" s="29">
        <v>206249</v>
      </c>
      <c r="F9" s="31"/>
      <c r="G9" s="29">
        <v>2600</v>
      </c>
      <c r="H9" s="31"/>
      <c r="I9" s="30">
        <v>0</v>
      </c>
      <c r="J9" s="30"/>
      <c r="K9" s="30">
        <v>0</v>
      </c>
      <c r="L9" s="30"/>
      <c r="M9" s="30">
        <v>0</v>
      </c>
      <c r="N9" s="29"/>
      <c r="O9" s="29">
        <v>536247400</v>
      </c>
      <c r="P9" s="31"/>
      <c r="Q9" s="29">
        <v>0</v>
      </c>
      <c r="R9" s="31"/>
      <c r="S9" s="29">
        <v>536247400</v>
      </c>
    </row>
    <row r="10" spans="1:19" ht="18" x14ac:dyDescent="0.4">
      <c r="A10" s="21" t="s">
        <v>19</v>
      </c>
      <c r="C10" s="14" t="s">
        <v>158</v>
      </c>
      <c r="E10" s="29">
        <v>140000</v>
      </c>
      <c r="F10" s="31"/>
      <c r="G10" s="29">
        <v>300</v>
      </c>
      <c r="H10" s="31"/>
      <c r="I10" s="30">
        <v>0</v>
      </c>
      <c r="J10" s="30"/>
      <c r="K10" s="30">
        <v>0</v>
      </c>
      <c r="L10" s="30"/>
      <c r="M10" s="30">
        <v>0</v>
      </c>
      <c r="N10" s="29"/>
      <c r="O10" s="29">
        <v>42000000</v>
      </c>
      <c r="P10" s="31"/>
      <c r="Q10" s="29">
        <v>0</v>
      </c>
      <c r="R10" s="31"/>
      <c r="S10" s="29">
        <v>42000000</v>
      </c>
    </row>
    <row r="11" spans="1:19" ht="36" x14ac:dyDescent="0.4">
      <c r="A11" s="21" t="s">
        <v>25</v>
      </c>
      <c r="C11" s="14" t="s">
        <v>159</v>
      </c>
      <c r="E11" s="29">
        <v>325402</v>
      </c>
      <c r="F11" s="31"/>
      <c r="G11" s="29">
        <v>430</v>
      </c>
      <c r="H11" s="31"/>
      <c r="I11" s="30">
        <v>0</v>
      </c>
      <c r="J11" s="30"/>
      <c r="K11" s="30">
        <v>0</v>
      </c>
      <c r="L11" s="30"/>
      <c r="M11" s="30">
        <v>0</v>
      </c>
      <c r="N11" s="29"/>
      <c r="O11" s="29">
        <v>139922860</v>
      </c>
      <c r="P11" s="31"/>
      <c r="Q11" s="29">
        <v>-8463802</v>
      </c>
      <c r="R11" s="31"/>
      <c r="S11" s="29">
        <v>131459058</v>
      </c>
    </row>
    <row r="12" spans="1:19" ht="18" x14ac:dyDescent="0.4">
      <c r="A12" s="21" t="s">
        <v>27</v>
      </c>
      <c r="C12" s="14" t="s">
        <v>160</v>
      </c>
      <c r="E12" s="29">
        <v>100000</v>
      </c>
      <c r="F12" s="31"/>
      <c r="G12" s="29">
        <v>3450</v>
      </c>
      <c r="H12" s="31"/>
      <c r="I12" s="30">
        <v>0</v>
      </c>
      <c r="J12" s="30"/>
      <c r="K12" s="30">
        <v>0</v>
      </c>
      <c r="L12" s="30"/>
      <c r="M12" s="30">
        <v>0</v>
      </c>
      <c r="N12" s="29"/>
      <c r="O12" s="29">
        <v>345000000</v>
      </c>
      <c r="P12" s="31"/>
      <c r="Q12" s="29">
        <v>-13836292</v>
      </c>
      <c r="R12" s="31"/>
      <c r="S12" s="29">
        <v>331163708</v>
      </c>
    </row>
    <row r="13" spans="1:19" ht="18" x14ac:dyDescent="0.4">
      <c r="A13" s="21" t="s">
        <v>30</v>
      </c>
      <c r="C13" s="14" t="s">
        <v>161</v>
      </c>
      <c r="E13" s="29">
        <v>2125000</v>
      </c>
      <c r="F13" s="31"/>
      <c r="G13" s="29">
        <v>1930</v>
      </c>
      <c r="H13" s="31"/>
      <c r="I13" s="30">
        <v>0</v>
      </c>
      <c r="J13" s="30"/>
      <c r="K13" s="30">
        <v>0</v>
      </c>
      <c r="L13" s="30"/>
      <c r="M13" s="30">
        <v>0</v>
      </c>
      <c r="N13" s="29"/>
      <c r="O13" s="29">
        <v>4101250000</v>
      </c>
      <c r="P13" s="31"/>
      <c r="Q13" s="29">
        <v>0</v>
      </c>
      <c r="R13" s="31"/>
      <c r="S13" s="29">
        <v>4101250000</v>
      </c>
    </row>
    <row r="14" spans="1:19" ht="18" x14ac:dyDescent="0.4">
      <c r="A14" s="21" t="s">
        <v>162</v>
      </c>
      <c r="C14" s="14" t="s">
        <v>163</v>
      </c>
      <c r="E14" s="29">
        <v>4133</v>
      </c>
      <c r="F14" s="31"/>
      <c r="G14" s="29">
        <v>3000</v>
      </c>
      <c r="H14" s="31"/>
      <c r="I14" s="30">
        <v>0</v>
      </c>
      <c r="J14" s="30"/>
      <c r="K14" s="30">
        <v>0</v>
      </c>
      <c r="L14" s="30"/>
      <c r="M14" s="30">
        <v>0</v>
      </c>
      <c r="N14" s="29"/>
      <c r="O14" s="29">
        <v>12399000</v>
      </c>
      <c r="P14" s="31"/>
      <c r="Q14" s="29">
        <v>0</v>
      </c>
      <c r="R14" s="31"/>
      <c r="S14" s="29">
        <v>12399000</v>
      </c>
    </row>
    <row r="15" spans="1:19" ht="18" x14ac:dyDescent="0.4">
      <c r="A15" s="21" t="s">
        <v>36</v>
      </c>
      <c r="C15" s="14" t="s">
        <v>164</v>
      </c>
      <c r="E15" s="29">
        <v>1000000</v>
      </c>
      <c r="F15" s="31"/>
      <c r="G15" s="29">
        <v>2000</v>
      </c>
      <c r="H15" s="31"/>
      <c r="I15" s="30">
        <v>0</v>
      </c>
      <c r="J15" s="30"/>
      <c r="K15" s="30">
        <v>0</v>
      </c>
      <c r="L15" s="30"/>
      <c r="M15" s="30">
        <v>0</v>
      </c>
      <c r="N15" s="29"/>
      <c r="O15" s="29">
        <v>2000000000</v>
      </c>
      <c r="P15" s="31"/>
      <c r="Q15" s="29">
        <v>0</v>
      </c>
      <c r="R15" s="31"/>
      <c r="S15" s="29">
        <v>2000000000</v>
      </c>
    </row>
    <row r="16" spans="1:19" ht="18" x14ac:dyDescent="0.4">
      <c r="A16" s="21" t="s">
        <v>165</v>
      </c>
      <c r="C16" s="14" t="s">
        <v>166</v>
      </c>
      <c r="E16" s="29">
        <v>812425</v>
      </c>
      <c r="F16" s="31"/>
      <c r="G16" s="29">
        <v>800</v>
      </c>
      <c r="H16" s="31"/>
      <c r="I16" s="30">
        <v>0</v>
      </c>
      <c r="J16" s="30"/>
      <c r="K16" s="30">
        <v>0</v>
      </c>
      <c r="L16" s="30"/>
      <c r="M16" s="30">
        <v>0</v>
      </c>
      <c r="N16" s="29"/>
      <c r="O16" s="29">
        <v>649940000</v>
      </c>
      <c r="P16" s="31"/>
      <c r="Q16" s="29">
        <v>0</v>
      </c>
      <c r="R16" s="31"/>
      <c r="S16" s="29">
        <v>649940000</v>
      </c>
    </row>
    <row r="17" spans="1:19" ht="18" x14ac:dyDescent="0.4">
      <c r="A17" s="21" t="s">
        <v>37</v>
      </c>
      <c r="C17" s="14" t="s">
        <v>167</v>
      </c>
      <c r="E17" s="29">
        <v>6489569</v>
      </c>
      <c r="F17" s="31"/>
      <c r="G17" s="29">
        <v>400</v>
      </c>
      <c r="H17" s="31"/>
      <c r="I17" s="30">
        <v>0</v>
      </c>
      <c r="J17" s="30"/>
      <c r="K17" s="30">
        <v>0</v>
      </c>
      <c r="L17" s="30"/>
      <c r="M17" s="30">
        <v>0</v>
      </c>
      <c r="N17" s="29"/>
      <c r="O17" s="29">
        <v>2595835321</v>
      </c>
      <c r="P17" s="31"/>
      <c r="Q17" s="29">
        <v>0</v>
      </c>
      <c r="R17" s="31"/>
      <c r="S17" s="29">
        <v>2595835321</v>
      </c>
    </row>
    <row r="18" spans="1:19" ht="18" x14ac:dyDescent="0.4">
      <c r="A18" s="21" t="s">
        <v>38</v>
      </c>
      <c r="C18" s="14" t="s">
        <v>168</v>
      </c>
      <c r="E18" s="29">
        <v>1430000</v>
      </c>
      <c r="F18" s="31"/>
      <c r="G18" s="29">
        <v>700</v>
      </c>
      <c r="H18" s="31"/>
      <c r="I18" s="30">
        <v>0</v>
      </c>
      <c r="J18" s="30"/>
      <c r="K18" s="30">
        <v>0</v>
      </c>
      <c r="L18" s="30"/>
      <c r="M18" s="30">
        <v>0</v>
      </c>
      <c r="N18" s="29"/>
      <c r="O18" s="29">
        <v>1001000000</v>
      </c>
      <c r="P18" s="31"/>
      <c r="Q18" s="29">
        <v>-102193112</v>
      </c>
      <c r="R18" s="31"/>
      <c r="S18" s="29">
        <v>898806888</v>
      </c>
    </row>
    <row r="19" spans="1:19" ht="36" x14ac:dyDescent="0.4">
      <c r="A19" s="21" t="s">
        <v>39</v>
      </c>
      <c r="C19" s="14" t="s">
        <v>169</v>
      </c>
      <c r="E19" s="29">
        <v>497171</v>
      </c>
      <c r="F19" s="31"/>
      <c r="G19" s="29">
        <v>1200</v>
      </c>
      <c r="H19" s="31"/>
      <c r="I19" s="29">
        <v>596605200</v>
      </c>
      <c r="J19" s="31"/>
      <c r="K19" s="29">
        <v>-51180283</v>
      </c>
      <c r="L19" s="31"/>
      <c r="M19" s="29">
        <v>545424917</v>
      </c>
      <c r="N19" s="31"/>
      <c r="O19" s="29">
        <v>596605200</v>
      </c>
      <c r="P19" s="31"/>
      <c r="Q19" s="29">
        <v>-38133979</v>
      </c>
      <c r="R19" s="31"/>
      <c r="S19" s="29">
        <v>558471221</v>
      </c>
    </row>
    <row r="20" spans="1:19" ht="18" x14ac:dyDescent="0.4">
      <c r="A20" s="21" t="s">
        <v>40</v>
      </c>
      <c r="C20" s="14" t="s">
        <v>170</v>
      </c>
      <c r="E20" s="29">
        <v>2000000</v>
      </c>
      <c r="F20" s="31"/>
      <c r="G20" s="29">
        <v>280</v>
      </c>
      <c r="H20" s="31"/>
      <c r="I20" s="30">
        <v>0</v>
      </c>
      <c r="J20" s="30"/>
      <c r="K20" s="30">
        <v>0</v>
      </c>
      <c r="L20" s="30"/>
      <c r="M20" s="30">
        <v>0</v>
      </c>
      <c r="N20" s="29"/>
      <c r="O20" s="29">
        <v>560000000</v>
      </c>
      <c r="P20" s="31"/>
      <c r="Q20" s="29">
        <v>0</v>
      </c>
      <c r="R20" s="31"/>
      <c r="S20" s="29">
        <v>560000000</v>
      </c>
    </row>
    <row r="21" spans="1:19" ht="18" x14ac:dyDescent="0.4">
      <c r="A21" s="21" t="s">
        <v>41</v>
      </c>
      <c r="C21" s="14" t="s">
        <v>171</v>
      </c>
      <c r="E21" s="29">
        <v>722222</v>
      </c>
      <c r="F21" s="31"/>
      <c r="G21" s="29">
        <v>150</v>
      </c>
      <c r="H21" s="31"/>
      <c r="I21" s="30">
        <v>0</v>
      </c>
      <c r="J21" s="30"/>
      <c r="K21" s="30">
        <v>0</v>
      </c>
      <c r="L21" s="30"/>
      <c r="M21" s="30">
        <v>0</v>
      </c>
      <c r="N21" s="29"/>
      <c r="O21" s="29">
        <v>108333300</v>
      </c>
      <c r="P21" s="31"/>
      <c r="Q21" s="29">
        <v>0</v>
      </c>
      <c r="R21" s="31"/>
      <c r="S21" s="29">
        <v>108333300</v>
      </c>
    </row>
    <row r="22" spans="1:19" ht="18" x14ac:dyDescent="0.4">
      <c r="A22" s="21" t="s">
        <v>42</v>
      </c>
      <c r="C22" s="14" t="s">
        <v>158</v>
      </c>
      <c r="E22" s="29">
        <v>49019</v>
      </c>
      <c r="F22" s="31"/>
      <c r="G22" s="29">
        <v>1200</v>
      </c>
      <c r="H22" s="31"/>
      <c r="I22" s="30">
        <v>0</v>
      </c>
      <c r="J22" s="30"/>
      <c r="K22" s="30">
        <v>0</v>
      </c>
      <c r="L22" s="30"/>
      <c r="M22" s="30">
        <v>0</v>
      </c>
      <c r="N22" s="29"/>
      <c r="O22" s="29">
        <v>58828515</v>
      </c>
      <c r="P22" s="31"/>
      <c r="Q22" s="29">
        <v>0</v>
      </c>
      <c r="R22" s="31"/>
      <c r="S22" s="29">
        <v>58828515</v>
      </c>
    </row>
    <row r="23" spans="1:19" ht="18" x14ac:dyDescent="0.4">
      <c r="A23" s="21" t="s">
        <v>45</v>
      </c>
      <c r="C23" s="14" t="s">
        <v>158</v>
      </c>
      <c r="E23" s="29">
        <v>320000</v>
      </c>
      <c r="F23" s="31"/>
      <c r="G23" s="29">
        <v>2000</v>
      </c>
      <c r="H23" s="31"/>
      <c r="I23" s="30">
        <v>0</v>
      </c>
      <c r="J23" s="30"/>
      <c r="K23" s="30">
        <v>0</v>
      </c>
      <c r="L23" s="30"/>
      <c r="M23" s="30">
        <v>0</v>
      </c>
      <c r="N23" s="29"/>
      <c r="O23" s="29">
        <v>640000000</v>
      </c>
      <c r="P23" s="31"/>
      <c r="Q23" s="29">
        <v>0</v>
      </c>
      <c r="R23" s="31"/>
      <c r="S23" s="29">
        <v>640000000</v>
      </c>
    </row>
    <row r="24" spans="1:19" ht="18" x14ac:dyDescent="0.4">
      <c r="A24" s="21" t="s">
        <v>46</v>
      </c>
      <c r="C24" s="14" t="s">
        <v>172</v>
      </c>
      <c r="E24" s="29">
        <v>325000</v>
      </c>
      <c r="F24" s="31"/>
      <c r="G24" s="29">
        <v>9400</v>
      </c>
      <c r="H24" s="31"/>
      <c r="I24" s="29">
        <v>3055000000</v>
      </c>
      <c r="J24" s="31"/>
      <c r="K24" s="29">
        <v>-14577369</v>
      </c>
      <c r="L24" s="31"/>
      <c r="M24" s="29">
        <v>3040422631</v>
      </c>
      <c r="N24" s="31"/>
      <c r="O24" s="29">
        <v>3055000000</v>
      </c>
      <c r="P24" s="31"/>
      <c r="Q24" s="29">
        <v>-14577369</v>
      </c>
      <c r="R24" s="31"/>
      <c r="S24" s="29">
        <v>3040422631</v>
      </c>
    </row>
    <row r="25" spans="1:19" ht="18" x14ac:dyDescent="0.4">
      <c r="A25" s="16" t="s">
        <v>47</v>
      </c>
      <c r="E25" s="31"/>
      <c r="F25" s="31"/>
      <c r="G25" s="31"/>
      <c r="H25" s="31"/>
      <c r="I25" s="32">
        <f>SUM(I9:$I$24)</f>
        <v>3651605200</v>
      </c>
      <c r="J25" s="31"/>
      <c r="K25" s="32">
        <f>SUM(K9:$K$24)</f>
        <v>-65757652</v>
      </c>
      <c r="L25" s="31"/>
      <c r="M25" s="32">
        <f>SUM(M9:$M$24)</f>
        <v>3585847548</v>
      </c>
      <c r="N25" s="31"/>
      <c r="O25" s="32">
        <f>SUM(O9:$O$24)</f>
        <v>16442361596</v>
      </c>
      <c r="P25" s="31"/>
      <c r="Q25" s="32">
        <f>SUM(Q9:$Q$24)</f>
        <v>-177204554</v>
      </c>
      <c r="R25" s="31"/>
      <c r="S25" s="32">
        <f>SUM(S9:$S$24)</f>
        <v>16265157042</v>
      </c>
    </row>
    <row r="26" spans="1:19" ht="18" x14ac:dyDescent="0.4">
      <c r="E26" s="31"/>
      <c r="F26" s="31"/>
      <c r="G26" s="31"/>
      <c r="H26" s="31"/>
      <c r="I26" s="33"/>
      <c r="J26" s="31"/>
      <c r="K26" s="33"/>
      <c r="L26" s="31"/>
      <c r="M26" s="33"/>
      <c r="N26" s="31"/>
      <c r="O26" s="33"/>
      <c r="P26" s="31"/>
      <c r="Q26" s="33"/>
      <c r="R26" s="31"/>
      <c r="S26" s="33"/>
    </row>
    <row r="28" spans="1:19" x14ac:dyDescent="0.4">
      <c r="O28" s="35"/>
      <c r="Q28" s="35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Parisa Gharavi</cp:lastModifiedBy>
  <cp:lastPrinted>2022-04-25T06:41:40Z</cp:lastPrinted>
  <dcterms:created xsi:type="dcterms:W3CDTF">2022-04-25T04:13:09Z</dcterms:created>
  <dcterms:modified xsi:type="dcterms:W3CDTF">2022-04-25T06:50:18Z</dcterms:modified>
</cp:coreProperties>
</file>