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صندوق سرمایه گذاری مشترک کیمیای کاردان\گزارش افشا پرتفو\"/>
    </mc:Choice>
  </mc:AlternateContent>
  <xr:revisionPtr revIDLastSave="0" documentId="13_ncr:1_{2BB7B04E-3F7C-4E66-BABC-7229E1682CC3}" xr6:coauthVersionLast="45" xr6:coauthVersionMax="45" xr10:uidLastSave="{00000000-0000-0000-0000-000000000000}"/>
  <bookViews>
    <workbookView xWindow="2355" yWindow="735" windowWidth="25650" windowHeight="13755" activeTab="6" xr2:uid="{00000000-000D-0000-FFFF-FFFF00000000}"/>
  </bookViews>
  <sheets>
    <sheet name="0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8" l="1"/>
  <c r="E12" i="16"/>
  <c r="C12" i="16"/>
  <c r="M44" i="11"/>
  <c r="O46" i="12" l="1"/>
  <c r="O47" i="12" s="1"/>
  <c r="M46" i="12"/>
  <c r="M47" i="12" s="1"/>
  <c r="G46" i="12"/>
  <c r="G47" i="12" s="1"/>
  <c r="E46" i="12"/>
  <c r="E47" i="12" s="1"/>
  <c r="U41" i="2"/>
  <c r="U42" i="2" s="1"/>
  <c r="S41" i="2"/>
  <c r="S42" i="2" s="1"/>
  <c r="G41" i="2"/>
  <c r="E41" i="2"/>
  <c r="I16" i="15"/>
  <c r="K9" i="15" s="1"/>
  <c r="E16" i="15"/>
  <c r="G12" i="15" s="1"/>
  <c r="K14" i="15"/>
  <c r="K12" i="15"/>
  <c r="K11" i="15"/>
  <c r="Q27" i="14"/>
  <c r="O27" i="14"/>
  <c r="M27" i="14"/>
  <c r="K27" i="14"/>
  <c r="I27" i="14"/>
  <c r="G27" i="14"/>
  <c r="E27" i="14"/>
  <c r="C27" i="14"/>
  <c r="U46" i="13"/>
  <c r="S46" i="13"/>
  <c r="Q46" i="13"/>
  <c r="O46" i="13"/>
  <c r="M46" i="13"/>
  <c r="K46" i="13"/>
  <c r="I46" i="13"/>
  <c r="G46" i="13"/>
  <c r="E46" i="13"/>
  <c r="C46" i="13"/>
  <c r="Q47" i="12"/>
  <c r="K47" i="12"/>
  <c r="I47" i="12"/>
  <c r="C47" i="12"/>
  <c r="Q44" i="11"/>
  <c r="O44" i="11"/>
  <c r="K44" i="11"/>
  <c r="I44" i="11"/>
  <c r="G44" i="11"/>
  <c r="E44" i="11"/>
  <c r="C44" i="11"/>
  <c r="S18" i="10"/>
  <c r="Q18" i="10"/>
  <c r="O18" i="10"/>
  <c r="M18" i="10"/>
  <c r="K18" i="10"/>
  <c r="I18" i="10"/>
  <c r="S20" i="9"/>
  <c r="Q20" i="9"/>
  <c r="O20" i="9"/>
  <c r="M20" i="9"/>
  <c r="K20" i="9"/>
  <c r="I20" i="9"/>
  <c r="I11" i="8"/>
  <c r="G11" i="8"/>
  <c r="I10" i="8"/>
  <c r="G10" i="8"/>
  <c r="I9" i="8"/>
  <c r="G9" i="8"/>
  <c r="I8" i="8"/>
  <c r="I12" i="8" s="1"/>
  <c r="G8" i="8"/>
  <c r="AC10" i="7"/>
  <c r="AA10" i="7"/>
  <c r="Y10" i="7"/>
  <c r="W10" i="7"/>
  <c r="U10" i="7"/>
  <c r="T10" i="7"/>
  <c r="R10" i="7"/>
  <c r="Q10" i="7"/>
  <c r="O10" i="7"/>
  <c r="M10" i="7"/>
  <c r="K10" i="7"/>
  <c r="S16" i="6"/>
  <c r="Q16" i="6"/>
  <c r="O16" i="6"/>
  <c r="M16" i="6"/>
  <c r="K16" i="6"/>
  <c r="K10" i="5"/>
  <c r="AI17" i="4"/>
  <c r="AG17" i="4"/>
  <c r="AE17" i="4"/>
  <c r="AC17" i="4"/>
  <c r="AA17" i="4"/>
  <c r="Y17" i="4"/>
  <c r="X17" i="4"/>
  <c r="V17" i="4"/>
  <c r="U17" i="4"/>
  <c r="S17" i="4"/>
  <c r="Q17" i="4"/>
  <c r="O17" i="4"/>
  <c r="Q9" i="3"/>
  <c r="M9" i="3"/>
  <c r="K9" i="3"/>
  <c r="I9" i="3"/>
  <c r="E9" i="3"/>
  <c r="C9" i="3"/>
  <c r="W42" i="2"/>
  <c r="Q42" i="2"/>
  <c r="O42" i="2"/>
  <c r="M42" i="2"/>
  <c r="L42" i="2"/>
  <c r="J42" i="2"/>
  <c r="I42" i="2"/>
  <c r="G42" i="2"/>
  <c r="E42" i="2"/>
  <c r="C42" i="2"/>
  <c r="G12" i="8" l="1"/>
  <c r="G14" i="15"/>
  <c r="G9" i="15"/>
  <c r="G16" i="15" s="1"/>
  <c r="G10" i="15"/>
  <c r="G11" i="15"/>
  <c r="G13" i="15"/>
  <c r="K16" i="15"/>
  <c r="K10" i="15"/>
  <c r="K13" i="15"/>
  <c r="K15" i="15"/>
</calcChain>
</file>

<file path=xl/sharedStrings.xml><?xml version="1.0" encoding="utf-8"?>
<sst xmlns="http://schemas.openxmlformats.org/spreadsheetml/2006/main" count="587" uniqueCount="242">
  <si>
    <t>‫صندوق سرمایه گذاری مشترک کیمیای کاردان</t>
  </si>
  <si>
    <t>‫صورت وضعیت پورتفوی</t>
  </si>
  <si>
    <t>‫برای ماه منتهی به 1400/10/30</t>
  </si>
  <si>
    <t>‫1- سرمایه گذاری ها</t>
  </si>
  <si>
    <t>‫1-1- سرمایه گذاری در سهام و حق تقدم سهام</t>
  </si>
  <si>
    <t>‫1400/09/30</t>
  </si>
  <si>
    <t>‫تغییرات طی دوره</t>
  </si>
  <si>
    <t>‫1400/10/30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</si>
  <si>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</si>
  <si>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</si>
  <si>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</si>
  <si>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</si>
  <si>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</si>
  <si>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</si>
  <si>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</si>
  <si>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</si>
  <si>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</si>
  <si>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‫احیاء سپاهان</t>
  </si>
  <si>
    <t>‫اقتصاد نوين</t>
  </si>
  <si>
    <t>‫برق مپنا</t>
  </si>
  <si>
    <t>‫بيمه اتكايي آواي پارس70%تاديه</t>
  </si>
  <si>
    <t>‫بيمه اتكايي تهران رواك50%تاديه</t>
  </si>
  <si>
    <t>‫بیمه اتکایی ایرانیان</t>
  </si>
  <si>
    <t>‫تامين سرمايه خليج فارس</t>
  </si>
  <si>
    <t>‫تجلي توسعه معادن و فلزات</t>
  </si>
  <si>
    <t>‫تجلي توسعه معادن و فلزات (تقدم)</t>
  </si>
  <si>
    <t>‫توسعه سامانه ي نرم افزاري نگين</t>
  </si>
  <si>
    <t>‫توليد و توسعه سرب روي ايرانيان</t>
  </si>
  <si>
    <t>‫حمل و نقل ريلي پارسيان</t>
  </si>
  <si>
    <t>‫ريل پرداز نو آفرين</t>
  </si>
  <si>
    <t>‫سرمايه گذاري غدير</t>
  </si>
  <si>
    <t>‫سرمايه گذاري ملي ايران</t>
  </si>
  <si>
    <t>‫سرمايه گذاري هامون صبا</t>
  </si>
  <si>
    <t>‫سرمايه گذاري پارس آريان</t>
  </si>
  <si>
    <t>‫سينا دارو</t>
  </si>
  <si>
    <t>‫صنايع شيميايي كيمياگران امروز</t>
  </si>
  <si>
    <t>‫صندوق بازنشستگي</t>
  </si>
  <si>
    <t>‫صندوق بازنشستگي (تقدم)</t>
  </si>
  <si>
    <t>‫فولاد مباركه</t>
  </si>
  <si>
    <t>‫كوير تاير</t>
  </si>
  <si>
    <t>‫كوير تاير (تقدم)</t>
  </si>
  <si>
    <t>‫مديريت صنعت شوينده ت.ص.بهشهر</t>
  </si>
  <si>
    <t>‫ملي مس</t>
  </si>
  <si>
    <t>‫مپنا</t>
  </si>
  <si>
    <t>‫نفت اصفهان</t>
  </si>
  <si>
    <t>‫پتروشيمي غدير</t>
  </si>
  <si>
    <t>‫پديده شيمي قرن</t>
  </si>
  <si>
    <t>‫پليمر آريا ساسول</t>
  </si>
  <si>
    <t>‫جمع</t>
  </si>
  <si>
    <t>‫اطلاعات آماری مرتبط با اوراق اختیار فروش تبعی خریداری شده توسط صندوق سرمایه گذاری: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</si>
  <si>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</si>
  <si>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</si>
  <si>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</si>
  <si>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</si>
  <si>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</si>
  <si>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</si>
  <si>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</si>
  <si>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</si>
  <si>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</si>
  <si>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</si>
  <si>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</si>
  <si>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</si>
  <si>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</si>
  <si>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</si>
  <si>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‫اجاره دومينو14040208</t>
  </si>
  <si>
    <t>‫بلی</t>
  </si>
  <si>
    <t>‫فرابورس</t>
  </si>
  <si>
    <t>‫1399/02/08</t>
  </si>
  <si>
    <t>‫1404/02/08</t>
  </si>
  <si>
    <t>‫18</t>
  </si>
  <si>
    <t>‫اسنادخزانه-م11بودجه98-001013</t>
  </si>
  <si>
    <t>‫1398/03/18</t>
  </si>
  <si>
    <t>‫1400/10/13</t>
  </si>
  <si>
    <t>‫0</t>
  </si>
  <si>
    <t>‫اسنادخزانه-م11بودجه99-020906</t>
  </si>
  <si>
    <t>‫خیر</t>
  </si>
  <si>
    <t>‫1399/09/06</t>
  </si>
  <si>
    <t>‫1402/09/06</t>
  </si>
  <si>
    <t>‫اسنادخزانه-م16بودجه98-010503</t>
  </si>
  <si>
    <t>‫1398/05/03</t>
  </si>
  <si>
    <t>‫1401/05/03</t>
  </si>
  <si>
    <t>‫اسنادخزانه-م17بودجه99-010226</t>
  </si>
  <si>
    <t>‫1400/01/14</t>
  </si>
  <si>
    <t>‫1401/02/26</t>
  </si>
  <si>
    <t>‫اسنادخزانه-م18بودجه98-010614</t>
  </si>
  <si>
    <t>‫1398/08/14</t>
  </si>
  <si>
    <t>‫1401/06/14</t>
  </si>
  <si>
    <t>‫مشاركت دولتي10-شرايط خاص001226</t>
  </si>
  <si>
    <t>‫1396/12/26</t>
  </si>
  <si>
    <t>‫1400/12/26</t>
  </si>
  <si>
    <t>‫15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</si>
  <si>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</si>
  <si>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</si>
  <si>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</si>
  <si>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</si>
  <si>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</si>
  <si>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</si>
  <si>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</si>
  <si>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</si>
  <si>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</si>
  <si>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</si>
  <si>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</si>
  <si>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</si>
  <si>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</si>
  <si>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</si>
  <si>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</si>
  <si>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</si>
  <si>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</si>
  <si>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</si>
  <si>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اقتصاد نوين</t>
  </si>
  <si>
    <t>‫205-850-6667725-1</t>
  </si>
  <si>
    <t>‫کوتاه مدت</t>
  </si>
  <si>
    <t>‫1399/12/28</t>
  </si>
  <si>
    <t>‫10</t>
  </si>
  <si>
    <t>‫205-283-6667725-1</t>
  </si>
  <si>
    <t>‫بلند مدت</t>
  </si>
  <si>
    <t>‫20</t>
  </si>
  <si>
    <t>‫سپرده بانکی نزد بانک تجارت</t>
  </si>
  <si>
    <t>‫98031693</t>
  </si>
  <si>
    <t>‫1399/10/13</t>
  </si>
  <si>
    <t>‫سپرده بانکی نزد بانک سامان</t>
  </si>
  <si>
    <t>‫849-40-1627461-1</t>
  </si>
  <si>
    <t>‫جاري</t>
  </si>
  <si>
    <t>‫1393/03/13</t>
  </si>
  <si>
    <t>‫829-810-1627461-1</t>
  </si>
  <si>
    <t>‫1400/06/23</t>
  </si>
  <si>
    <t>‫8</t>
  </si>
  <si>
    <t>‫849-810-1627461-1</t>
  </si>
  <si>
    <t>‫1393/03/05</t>
  </si>
  <si>
    <t>‫205-283-6667725-2</t>
  </si>
  <si>
    <t>‫1400/10/20</t>
  </si>
  <si>
    <t>‫21</t>
  </si>
  <si>
    <t>‫4-1- سرمایه گذاری در گواهی سپرده بانکی</t>
  </si>
  <si>
    <t>‫گواهی سپرده بانکی</t>
  </si>
  <si>
    <t>‫نرخ شکست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</si>
  <si>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</si>
  <si>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</si>
  <si>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</si>
  <si>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</si>
  <si>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</si>
  <si>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</si>
  <si>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</si>
  <si>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</si>
  <si>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</si>
  <si>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</si>
  <si>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</si>
  <si>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</si>
  <si>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</si>
  <si>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</si>
  <si>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</si>
  <si>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</si>
  <si>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</si>
  <si>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</si>
  <si>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</si>
  <si>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</si>
  <si>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</si>
  <si>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</si>
  <si>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</si>
  <si>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‫1400/07/27</t>
  </si>
  <si>
    <t>‫1400/04/28</t>
  </si>
  <si>
    <t>‫1400/09/06</t>
  </si>
  <si>
    <t>‫سپيد ماكيان</t>
  </si>
  <si>
    <t>‫1400/04/27</t>
  </si>
  <si>
    <t>‫1400/04/31</t>
  </si>
  <si>
    <t>‫فولاد خوزستان</t>
  </si>
  <si>
    <t>‫1400/04/09</t>
  </si>
  <si>
    <t>‫1400/05/11</t>
  </si>
  <si>
    <t>‫1400/04/29</t>
  </si>
  <si>
    <t>‫1400/07/14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</si>
  <si>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</si>
  <si>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</si>
  <si>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</si>
  <si>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</si>
  <si>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‫1400/11/08</t>
  </si>
  <si>
    <t>‫بلند مدت-1-6667725-283-205-اقتصاد نوين</t>
  </si>
  <si>
    <t>‫1400/10/28</t>
  </si>
  <si>
    <t>‫1401/12/28</t>
  </si>
  <si>
    <t>‫بلند مدت-2-6667725-283-205-اقتصاد نوين</t>
  </si>
  <si>
    <t>‫1402/10/20</t>
  </si>
  <si>
    <t>‫كوتاه مدت-1-1627461-810-829-سامان</t>
  </si>
  <si>
    <t>‫1400/10/01</t>
  </si>
  <si>
    <t>‫-</t>
  </si>
  <si>
    <t>‫كوتاه مدت-1-1627461-810-849-سامان</t>
  </si>
  <si>
    <t>‫1400/10/23</t>
  </si>
  <si>
    <t>‫كوتاه مدت-1-6667725-850-205-اقتصاد نوين</t>
  </si>
  <si>
    <t>‫1400/10/27</t>
  </si>
  <si>
    <t>‫كوتاه مدت-98031693-تجارت</t>
  </si>
  <si>
    <t>‫بلند مدت-6166243589-تجارت</t>
  </si>
  <si>
    <t>‫1401/11/28</t>
  </si>
  <si>
    <t>‫19</t>
  </si>
  <si>
    <t>‫سود(زیان) حاصل از فروش اوراق بهادار</t>
  </si>
  <si>
    <t>‫ارزش دفتری</t>
  </si>
  <si>
    <t>‫سود و زیان ناشی از فروش</t>
  </si>
  <si>
    <t>‫آريان كيميا تك</t>
  </si>
  <si>
    <t>‫اسنادخزانه-م14بودجه98-010318</t>
  </si>
  <si>
    <t>‫اسنادخزانه-م15بودجه98-010406</t>
  </si>
  <si>
    <t>‫اسنادخزانه-م17بودجه98-010512</t>
  </si>
  <si>
    <t>‫اسنادخزانه-م20بودجه98-020806</t>
  </si>
  <si>
    <t>‫اسنادخزانه-م21بودجه97-000728</t>
  </si>
  <si>
    <t>‫اسنادخزانه-م23بودجه97-000824</t>
  </si>
  <si>
    <t>‫اسنادخزانه-م2بودجه99-011019</t>
  </si>
  <si>
    <t>‫اسنادخزانه-م6بودجه98-000519</t>
  </si>
  <si>
    <t>‫اسنادخزانه-م7بودجه98-000719</t>
  </si>
  <si>
    <t>‫اسنادخزانه-م8بودجه98-000817</t>
  </si>
  <si>
    <t>‫اسنادخزانه-م9بودجه98-000923</t>
  </si>
  <si>
    <t>‫توليدات پتروشيمي قائد بصير</t>
  </si>
  <si>
    <t>‫س. و خدمات مديريت صند. ب كشوري</t>
  </si>
  <si>
    <t>‫شرکت افرانت(سهامی عام)</t>
  </si>
  <si>
    <t>‫شمال شرق شاهرود</t>
  </si>
  <si>
    <t>‫محصولات كاغذي لطيف</t>
  </si>
  <si>
    <t>‫نفت و گاز پارسیان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</si>
  <si>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</si>
  <si>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</si>
  <si>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</si>
  <si>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</si>
  <si>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</si>
  <si>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</si>
  <si>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</si>
  <si>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</si>
  <si>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</si>
  <si>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‫احياء سپاهان</t>
  </si>
  <si>
    <t>‫بيمه اتكايي ايرانيان</t>
  </si>
  <si>
    <t>‫پارس آريان</t>
  </si>
  <si>
    <t>‫شركت افرانت(سهامي عام)</t>
  </si>
  <si>
    <t>‫نفت و گاز پارسيان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</si>
  <si>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</si>
  <si>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</si>
  <si>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</si>
  <si>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</si>
  <si>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</si>
  <si>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</si>
  <si>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</si>
  <si>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بلند مدت - اقتصاد نوين</t>
  </si>
  <si>
    <t>‫سپرده بانکی کوتاه مدت - اقتصاد نوين</t>
  </si>
  <si>
    <t>‫سپرده بانکی کوتاه مدت - تجارت</t>
  </si>
  <si>
    <t>‫سپرده بانکی کوتاه مدت - سامان</t>
  </si>
  <si>
    <t>‫سپرده بانکی بلند مدت - تجارت</t>
  </si>
  <si>
    <t>‫6166243589</t>
  </si>
  <si>
    <t>‫4-2- سایر درآمدها:</t>
  </si>
  <si>
    <t>‫بانك تجارت</t>
  </si>
  <si>
    <t>تعدیل سود سپرده بانکی</t>
  </si>
  <si>
    <t>تعدیل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</si>
</sst>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[Black]\(#,##0\);\-\ ;"/>
  </numFmts>
  <fonts count="8" x14ac:knownFonts="1">
    <font>
      <sz val="11"/>
      <color indexed="8"/>
      <name val="Calibri"/>
      <family val="2"/>
      <scheme val="minor"/>
    </font>
    <font>
      <b/>
      <u/>
      <sz val="18"/>
      <name val="B Nazanin"/>
      <charset val="178"/>
    </font>
    <font>
      <b/>
      <u/>
      <sz val="18"/>
      <name val="B Nazanin"/>
      <charset val="178"/>
    </font>
    <font>
      <b/>
      <u/>
      <sz val="18"/>
      <name val="B Nazanin"/>
      <charset val="178"/>
    </font>
    <font>
      <b/>
      <u/>
      <sz val="16"/>
      <name val="B Mitra"/>
      <charset val="178"/>
    </font>
    <font>
      <sz val="11"/>
      <color indexed="8"/>
      <name val="B Mitra"/>
      <charset val="178"/>
    </font>
    <font>
      <b/>
      <sz val="12"/>
      <name val="B Mitra"/>
      <charset val="178"/>
    </font>
    <font>
      <sz val="12"/>
      <name val="B Mitra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/>
    <xf numFmtId="37" fontId="7" fillId="0" borderId="1" xfId="0" applyNumberFormat="1" applyFont="1" applyBorder="1" applyAlignment="1">
      <alignment horizontal="center" vertical="center"/>
    </xf>
    <xf numFmtId="37" fontId="7" fillId="0" borderId="0" xfId="0" applyNumberFormat="1" applyFont="1" applyAlignment="1">
      <alignment horizontal="right" vertical="center" wrapText="1"/>
    </xf>
    <xf numFmtId="37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  <xf numFmtId="37" fontId="7" fillId="0" borderId="3" xfId="0" applyNumberFormat="1" applyFont="1" applyBorder="1" applyAlignment="1">
      <alignment horizontal="center" vertical="center"/>
    </xf>
    <xf numFmtId="10" fontId="7" fillId="0" borderId="3" xfId="0" applyNumberFormat="1" applyFont="1" applyBorder="1" applyAlignment="1">
      <alignment horizontal="center" vertical="center"/>
    </xf>
    <xf numFmtId="37" fontId="7" fillId="0" borderId="4" xfId="0" applyNumberFormat="1" applyFont="1" applyBorder="1" applyAlignment="1">
      <alignment horizontal="center" vertical="center"/>
    </xf>
    <xf numFmtId="37" fontId="6" fillId="0" borderId="1" xfId="0" applyNumberFormat="1" applyFont="1" applyBorder="1" applyAlignment="1">
      <alignment horizontal="center" vertical="center"/>
    </xf>
    <xf numFmtId="37" fontId="6" fillId="0" borderId="1" xfId="0" applyNumberFormat="1" applyFont="1" applyBorder="1" applyAlignment="1">
      <alignment horizontal="center" vertical="center" wrapText="1"/>
    </xf>
    <xf numFmtId="37" fontId="7" fillId="0" borderId="0" xfId="0" applyNumberFormat="1" applyFont="1" applyAlignment="1">
      <alignment horizontal="center" vertical="center" wrapText="1"/>
    </xf>
    <xf numFmtId="37" fontId="6" fillId="0" borderId="0" xfId="0" applyNumberFormat="1" applyFont="1" applyAlignment="1">
      <alignment horizontal="right" vertical="center"/>
    </xf>
    <xf numFmtId="37" fontId="6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5" fillId="0" borderId="0" xfId="0" applyNumberFormat="1" applyFont="1"/>
    <xf numFmtId="164" fontId="7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0" fontId="5" fillId="0" borderId="6" xfId="0" applyFont="1" applyBorder="1"/>
    <xf numFmtId="3" fontId="5" fillId="0" borderId="6" xfId="0" applyNumberFormat="1" applyFont="1" applyBorder="1"/>
    <xf numFmtId="164" fontId="7" fillId="0" borderId="6" xfId="0" applyNumberFormat="1" applyFont="1" applyBorder="1" applyAlignment="1">
      <alignment horizontal="center" vertical="center"/>
    </xf>
    <xf numFmtId="164" fontId="5" fillId="0" borderId="6" xfId="0" applyNumberFormat="1" applyFont="1" applyBorder="1"/>
    <xf numFmtId="10" fontId="7" fillId="0" borderId="6" xfId="0" applyNumberFormat="1" applyFont="1" applyBorder="1" applyAlignment="1">
      <alignment horizontal="center" vertical="center"/>
    </xf>
    <xf numFmtId="0" fontId="5" fillId="0" borderId="0" xfId="0" applyFont="1"/>
    <xf numFmtId="37" fontId="7" fillId="0" borderId="0" xfId="0" applyNumberFormat="1" applyFont="1" applyAlignment="1">
      <alignment horizontal="center" vertical="center" wrapText="1"/>
    </xf>
    <xf numFmtId="3" fontId="5" fillId="0" borderId="0" xfId="0" applyNumberFormat="1" applyFont="1"/>
    <xf numFmtId="37" fontId="1" fillId="0" borderId="0" xfId="0" applyNumberFormat="1" applyFont="1" applyAlignment="1">
      <alignment horizontal="center" vertical="center"/>
    </xf>
    <xf numFmtId="0" fontId="0" fillId="0" borderId="0" xfId="0"/>
    <xf numFmtId="37" fontId="2" fillId="0" borderId="0" xfId="0" applyNumberFormat="1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37" fontId="6" fillId="0" borderId="1" xfId="0" applyNumberFormat="1" applyFont="1" applyBorder="1" applyAlignment="1">
      <alignment horizontal="center" vertical="center"/>
    </xf>
    <xf numFmtId="0" fontId="5" fillId="2" borderId="2" xfId="0" applyNumberFormat="1" applyFont="1" applyFill="1" applyBorder="1"/>
    <xf numFmtId="0" fontId="7" fillId="0" borderId="0" xfId="0" applyFont="1" applyAlignment="1">
      <alignment horizontal="center" vertical="center"/>
    </xf>
    <xf numFmtId="37" fontId="7" fillId="0" borderId="1" xfId="0" applyNumberFormat="1" applyFont="1" applyBorder="1" applyAlignment="1">
      <alignment horizontal="center" vertical="center"/>
    </xf>
    <xf numFmtId="0" fontId="5" fillId="0" borderId="0" xfId="0" applyFont="1"/>
    <xf numFmtId="37" fontId="7" fillId="0" borderId="0" xfId="0" applyNumberFormat="1" applyFont="1" applyAlignment="1">
      <alignment horizontal="center" vertical="center" wrapText="1"/>
    </xf>
    <xf numFmtId="37" fontId="4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horizontal="right" vertical="center"/>
    </xf>
    <xf numFmtId="37" fontId="7" fillId="0" borderId="5" xfId="0" applyNumberFormat="1" applyFont="1" applyBorder="1" applyAlignment="1">
      <alignment horizontal="center" vertical="center"/>
    </xf>
    <xf numFmtId="0" fontId="5" fillId="2" borderId="7" xfId="0" applyNumberFormat="1" applyFont="1" applyFill="1" applyBorder="1"/>
    <xf numFmtId="0" fontId="5" fillId="2" borderId="8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6</xdr:col>
      <xdr:colOff>381001</xdr:colOff>
      <xdr:row>18</xdr:row>
      <xdr:rowOff>76200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00200" cy="160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workbookViewId="0"/>
  </sheetViews>
  <sheetFormatPr defaultRowHeight="15" x14ac:dyDescent="0.25"/>
  <sheetData>
    <row r="22" spans="1:10" ht="39.950000000000003" customHeight="1" x14ac:dyDescent="0.25">
      <c r="A22" s="31" t="s">
        <v>0</v>
      </c>
      <c r="B22" s="32"/>
      <c r="C22" s="32"/>
      <c r="D22" s="32"/>
      <c r="E22" s="32"/>
      <c r="F22" s="32"/>
      <c r="G22" s="32"/>
      <c r="H22" s="32"/>
      <c r="I22" s="32"/>
      <c r="J22" s="32"/>
    </row>
    <row r="23" spans="1:10" ht="39.950000000000003" customHeight="1" x14ac:dyDescent="0.25">
      <c r="A23" s="33" t="s">
        <v>1</v>
      </c>
      <c r="B23" s="32"/>
      <c r="C23" s="32"/>
      <c r="D23" s="32"/>
      <c r="E23" s="32"/>
      <c r="F23" s="32"/>
      <c r="G23" s="32"/>
      <c r="H23" s="32"/>
      <c r="I23" s="32"/>
      <c r="J23" s="32"/>
    </row>
    <row r="24" spans="1:10" ht="39.950000000000003" customHeight="1" x14ac:dyDescent="0.25">
      <c r="A24" s="34" t="s">
        <v>2</v>
      </c>
      <c r="B24" s="32"/>
      <c r="C24" s="32"/>
      <c r="D24" s="32"/>
      <c r="E24" s="32"/>
      <c r="F24" s="32"/>
      <c r="G24" s="32"/>
      <c r="H24" s="32"/>
      <c r="I24" s="32"/>
      <c r="J24" s="32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fitToHeight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19"/>
  <sheetViews>
    <sheetView rightToLeft="1" topLeftCell="A7" workbookViewId="0">
      <selection activeCell="I9" sqref="I9:S19"/>
    </sheetView>
  </sheetViews>
  <sheetFormatPr defaultRowHeight="17.25" x14ac:dyDescent="0.4"/>
  <cols>
    <col min="1" max="1" width="21.285156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8.425781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8.42578125" style="1" customWidth="1"/>
    <col min="14" max="14" width="1.42578125" style="1" customWidth="1"/>
    <col min="15" max="15" width="18.42578125" style="1" customWidth="1"/>
    <col min="16" max="16" width="1.42578125" style="1" customWidth="1"/>
    <col min="17" max="17" width="14.140625" style="1" customWidth="1"/>
    <col min="18" max="18" width="1.42578125" style="1" customWidth="1"/>
    <col min="19" max="19" width="18.42578125" style="1" customWidth="1"/>
    <col min="20" max="16384" width="9.140625" style="1"/>
  </cols>
  <sheetData>
    <row r="1" spans="1:19" ht="20.100000000000001" customHeight="1" x14ac:dyDescent="0.4">
      <c r="A1" s="41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ht="20.100000000000001" customHeight="1" x14ac:dyDescent="0.4">
      <c r="A2" s="41" t="s">
        <v>135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20.100000000000001" customHeight="1" x14ac:dyDescent="0.4">
      <c r="A3" s="41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</row>
    <row r="5" spans="1:19" ht="18.75" x14ac:dyDescent="0.4">
      <c r="A5" s="42" t="s">
        <v>169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</row>
    <row r="7" spans="1:19" ht="18.75" x14ac:dyDescent="0.4">
      <c r="I7" s="35" t="s">
        <v>151</v>
      </c>
      <c r="J7" s="36"/>
      <c r="K7" s="36"/>
      <c r="L7" s="36"/>
      <c r="M7" s="36"/>
      <c r="O7" s="35" t="s">
        <v>7</v>
      </c>
      <c r="P7" s="36"/>
      <c r="Q7" s="36"/>
      <c r="R7" s="36"/>
      <c r="S7" s="36"/>
    </row>
    <row r="8" spans="1:19" ht="37.5" x14ac:dyDescent="0.4">
      <c r="A8" s="14" t="s">
        <v>137</v>
      </c>
      <c r="C8" s="11" t="s">
        <v>170</v>
      </c>
      <c r="E8" s="11" t="s">
        <v>61</v>
      </c>
      <c r="G8" s="11" t="s">
        <v>105</v>
      </c>
      <c r="I8" s="11" t="s">
        <v>171</v>
      </c>
      <c r="K8" s="11" t="s">
        <v>156</v>
      </c>
      <c r="M8" s="11" t="s">
        <v>172</v>
      </c>
      <c r="O8" s="11" t="s">
        <v>171</v>
      </c>
      <c r="Q8" s="11" t="s">
        <v>156</v>
      </c>
      <c r="S8" s="11" t="s">
        <v>172</v>
      </c>
    </row>
    <row r="9" spans="1:19" ht="18" x14ac:dyDescent="0.4">
      <c r="A9" s="12" t="s">
        <v>64</v>
      </c>
      <c r="C9" s="5" t="s">
        <v>173</v>
      </c>
      <c r="E9" s="5" t="s">
        <v>68</v>
      </c>
      <c r="G9" s="5" t="s">
        <v>69</v>
      </c>
      <c r="I9" s="15">
        <v>1253751171</v>
      </c>
      <c r="J9" s="16"/>
      <c r="K9" s="15">
        <v>0</v>
      </c>
      <c r="L9" s="16"/>
      <c r="M9" s="15">
        <v>1253751171</v>
      </c>
      <c r="N9" s="16"/>
      <c r="O9" s="15">
        <v>6470409501</v>
      </c>
      <c r="P9" s="16"/>
      <c r="Q9" s="15">
        <v>0</v>
      </c>
      <c r="R9" s="16"/>
      <c r="S9" s="15">
        <v>6470409501</v>
      </c>
    </row>
    <row r="10" spans="1:19" ht="36" x14ac:dyDescent="0.4">
      <c r="A10" s="12" t="s">
        <v>174</v>
      </c>
      <c r="C10" s="5" t="s">
        <v>175</v>
      </c>
      <c r="E10" s="5" t="s">
        <v>176</v>
      </c>
      <c r="G10" s="5" t="s">
        <v>116</v>
      </c>
      <c r="I10" s="15">
        <v>657534240</v>
      </c>
      <c r="J10" s="16"/>
      <c r="K10" s="15">
        <v>-2702195</v>
      </c>
      <c r="L10" s="16"/>
      <c r="M10" s="15">
        <v>654832045</v>
      </c>
      <c r="N10" s="16"/>
      <c r="O10" s="15">
        <v>3989041056</v>
      </c>
      <c r="P10" s="16"/>
      <c r="Q10" s="15">
        <v>0</v>
      </c>
      <c r="R10" s="16"/>
      <c r="S10" s="15">
        <v>3989041056</v>
      </c>
    </row>
    <row r="11" spans="1:19" ht="36" x14ac:dyDescent="0.4">
      <c r="A11" s="12" t="s">
        <v>177</v>
      </c>
      <c r="C11" s="5" t="s">
        <v>130</v>
      </c>
      <c r="E11" s="5" t="s">
        <v>178</v>
      </c>
      <c r="G11" s="5" t="s">
        <v>131</v>
      </c>
      <c r="I11" s="15">
        <v>310684930</v>
      </c>
      <c r="J11" s="16"/>
      <c r="K11" s="15">
        <v>-3575005</v>
      </c>
      <c r="L11" s="16"/>
      <c r="M11" s="15">
        <v>307109925</v>
      </c>
      <c r="N11" s="16"/>
      <c r="O11" s="15">
        <v>310684930</v>
      </c>
      <c r="P11" s="16"/>
      <c r="Q11" s="15">
        <v>-3575005</v>
      </c>
      <c r="R11" s="16"/>
      <c r="S11" s="15">
        <v>307109925</v>
      </c>
    </row>
    <row r="12" spans="1:19" ht="36" x14ac:dyDescent="0.4">
      <c r="A12" s="12" t="s">
        <v>179</v>
      </c>
      <c r="C12" s="5" t="s">
        <v>180</v>
      </c>
      <c r="E12" s="5" t="s">
        <v>181</v>
      </c>
      <c r="G12" s="5" t="s">
        <v>126</v>
      </c>
      <c r="I12" s="15">
        <v>3246</v>
      </c>
      <c r="J12" s="16"/>
      <c r="K12" s="15">
        <v>-5</v>
      </c>
      <c r="L12" s="16"/>
      <c r="M12" s="15">
        <v>3241</v>
      </c>
      <c r="N12" s="16"/>
      <c r="O12" s="15">
        <v>505371</v>
      </c>
      <c r="P12" s="16"/>
      <c r="Q12" s="15">
        <v>0</v>
      </c>
      <c r="R12" s="16"/>
      <c r="S12" s="15">
        <v>505371</v>
      </c>
    </row>
    <row r="13" spans="1:19" ht="36" x14ac:dyDescent="0.4">
      <c r="A13" s="12" t="s">
        <v>182</v>
      </c>
      <c r="C13" s="5" t="s">
        <v>183</v>
      </c>
      <c r="E13" s="5" t="s">
        <v>181</v>
      </c>
      <c r="G13" s="5" t="s">
        <v>73</v>
      </c>
      <c r="I13" s="15">
        <v>6575</v>
      </c>
      <c r="J13" s="16"/>
      <c r="K13" s="15">
        <v>0</v>
      </c>
      <c r="L13" s="16"/>
      <c r="M13" s="15">
        <v>6575</v>
      </c>
      <c r="N13" s="16"/>
      <c r="O13" s="15">
        <v>260583820</v>
      </c>
      <c r="P13" s="16"/>
      <c r="Q13" s="15">
        <v>0</v>
      </c>
      <c r="R13" s="16"/>
      <c r="S13" s="15">
        <v>260583820</v>
      </c>
    </row>
    <row r="14" spans="1:19" ht="36" x14ac:dyDescent="0.4">
      <c r="A14" s="12" t="s">
        <v>184</v>
      </c>
      <c r="C14" s="5" t="s">
        <v>185</v>
      </c>
      <c r="E14" s="5" t="s">
        <v>181</v>
      </c>
      <c r="G14" s="5" t="s">
        <v>113</v>
      </c>
      <c r="I14" s="15">
        <v>-1087957</v>
      </c>
      <c r="J14" s="16"/>
      <c r="K14" s="15">
        <v>-24910</v>
      </c>
      <c r="L14" s="16"/>
      <c r="M14" s="15">
        <v>-1112867</v>
      </c>
      <c r="N14" s="16"/>
      <c r="O14" s="15">
        <v>11227857</v>
      </c>
      <c r="P14" s="16"/>
      <c r="Q14" s="15">
        <v>0</v>
      </c>
      <c r="R14" s="16"/>
      <c r="S14" s="15">
        <v>11227857</v>
      </c>
    </row>
    <row r="15" spans="1:19" ht="18" x14ac:dyDescent="0.4">
      <c r="A15" s="12" t="s">
        <v>186</v>
      </c>
      <c r="C15" s="5" t="s">
        <v>180</v>
      </c>
      <c r="E15" s="5" t="s">
        <v>181</v>
      </c>
      <c r="G15" s="5" t="s">
        <v>113</v>
      </c>
      <c r="I15" s="15">
        <v>5664313</v>
      </c>
      <c r="J15" s="16"/>
      <c r="K15" s="15">
        <v>-215406</v>
      </c>
      <c r="L15" s="16"/>
      <c r="M15" s="15">
        <v>5448907</v>
      </c>
      <c r="N15" s="16"/>
      <c r="O15" s="15">
        <v>60396940</v>
      </c>
      <c r="P15" s="16"/>
      <c r="Q15" s="15">
        <v>0</v>
      </c>
      <c r="R15" s="16"/>
      <c r="S15" s="15">
        <v>60396940</v>
      </c>
    </row>
    <row r="16" spans="1:19" ht="36" x14ac:dyDescent="0.4">
      <c r="A16" s="12" t="s">
        <v>87</v>
      </c>
      <c r="C16" s="5" t="s">
        <v>89</v>
      </c>
      <c r="E16" s="5" t="s">
        <v>89</v>
      </c>
      <c r="G16" s="5" t="s">
        <v>90</v>
      </c>
      <c r="I16" s="15">
        <v>32020983</v>
      </c>
      <c r="J16" s="16"/>
      <c r="K16" s="15">
        <v>0</v>
      </c>
      <c r="L16" s="16"/>
      <c r="M16" s="15">
        <v>32020983</v>
      </c>
      <c r="N16" s="16"/>
      <c r="O16" s="15">
        <v>191014885</v>
      </c>
      <c r="P16" s="16"/>
      <c r="Q16" s="15">
        <v>0</v>
      </c>
      <c r="R16" s="16"/>
      <c r="S16" s="15">
        <v>191014885</v>
      </c>
    </row>
    <row r="17" spans="1:19" ht="36" x14ac:dyDescent="0.4">
      <c r="A17" s="12" t="s">
        <v>187</v>
      </c>
      <c r="C17" s="5" t="s">
        <v>180</v>
      </c>
      <c r="E17" s="5" t="s">
        <v>188</v>
      </c>
      <c r="G17" s="5" t="s">
        <v>189</v>
      </c>
      <c r="I17" s="16"/>
      <c r="J17" s="16"/>
      <c r="K17" s="16"/>
      <c r="L17" s="16"/>
      <c r="M17" s="16"/>
      <c r="N17" s="15"/>
      <c r="O17" s="15">
        <v>238931452</v>
      </c>
      <c r="P17" s="16"/>
      <c r="Q17" s="15">
        <v>0</v>
      </c>
      <c r="R17" s="16"/>
      <c r="S17" s="15">
        <v>238931452</v>
      </c>
    </row>
    <row r="18" spans="1:19" ht="18" x14ac:dyDescent="0.4">
      <c r="A18" s="7" t="s">
        <v>48</v>
      </c>
      <c r="I18" s="17">
        <f>SUM(I9:$I$17)</f>
        <v>2258577501</v>
      </c>
      <c r="J18" s="16"/>
      <c r="K18" s="17">
        <f>SUM(K9:$K$17)</f>
        <v>-6517521</v>
      </c>
      <c r="L18" s="16"/>
      <c r="M18" s="17">
        <f>SUM(M9:$M$17)</f>
        <v>2252059980</v>
      </c>
      <c r="N18" s="16"/>
      <c r="O18" s="17">
        <f>SUM(O9:$O$17)</f>
        <v>11532795812</v>
      </c>
      <c r="P18" s="16"/>
      <c r="Q18" s="17">
        <f>SUM(Q9:$Q$17)</f>
        <v>-3575005</v>
      </c>
      <c r="R18" s="16"/>
      <c r="S18" s="17">
        <f>SUM(S9:$S$17)</f>
        <v>11529220807</v>
      </c>
    </row>
    <row r="19" spans="1:19" ht="18" x14ac:dyDescent="0.4">
      <c r="I19" s="22"/>
      <c r="J19" s="16"/>
      <c r="K19" s="22"/>
      <c r="L19" s="16"/>
      <c r="M19" s="22"/>
      <c r="N19" s="16"/>
      <c r="O19" s="22"/>
      <c r="P19" s="16"/>
      <c r="Q19" s="22"/>
      <c r="R19" s="16"/>
      <c r="S19" s="22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47"/>
  <sheetViews>
    <sheetView rightToLeft="1" workbookViewId="0">
      <selection activeCell="V17" sqref="S17:V17"/>
    </sheetView>
  </sheetViews>
  <sheetFormatPr defaultRowHeight="17.25" x14ac:dyDescent="0.4"/>
  <cols>
    <col min="1" max="1" width="21.28515625" style="1" customWidth="1"/>
    <col min="2" max="2" width="1.42578125" style="1" customWidth="1"/>
    <col min="3" max="3" width="12.7109375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7" style="1" customWidth="1"/>
    <col min="10" max="10" width="1.42578125" style="1" customWidth="1"/>
    <col min="11" max="11" width="12.7109375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7" style="1" customWidth="1"/>
    <col min="18" max="18" width="9.140625" style="1"/>
    <col min="19" max="19" width="12.140625" style="1" bestFit="1" customWidth="1"/>
    <col min="20" max="20" width="9.140625" style="1"/>
    <col min="21" max="21" width="9.5703125" style="1" bestFit="1" customWidth="1"/>
    <col min="22" max="22" width="11.7109375" style="1" bestFit="1" customWidth="1"/>
    <col min="23" max="16384" width="9.140625" style="1"/>
  </cols>
  <sheetData>
    <row r="1" spans="1:19" ht="20.100000000000001" customHeight="1" x14ac:dyDescent="0.4">
      <c r="A1" s="41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9" ht="20.100000000000001" customHeight="1" x14ac:dyDescent="0.4">
      <c r="A2" s="41" t="s">
        <v>135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9" ht="20.100000000000001" customHeight="1" x14ac:dyDescent="0.4">
      <c r="A3" s="41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5" spans="1:19" ht="18.75" x14ac:dyDescent="0.4">
      <c r="A5" s="42" t="s">
        <v>190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</row>
    <row r="7" spans="1:19" ht="18.75" x14ac:dyDescent="0.4">
      <c r="C7" s="35" t="s">
        <v>151</v>
      </c>
      <c r="D7" s="36"/>
      <c r="E7" s="36"/>
      <c r="F7" s="36"/>
      <c r="G7" s="36"/>
      <c r="H7" s="36"/>
      <c r="I7" s="36"/>
      <c r="K7" s="35" t="s">
        <v>7</v>
      </c>
      <c r="L7" s="36"/>
      <c r="M7" s="36"/>
      <c r="N7" s="36"/>
      <c r="O7" s="36"/>
      <c r="P7" s="36"/>
      <c r="Q7" s="36"/>
    </row>
    <row r="8" spans="1:19" ht="37.5" x14ac:dyDescent="0.4">
      <c r="A8" s="14" t="s">
        <v>137</v>
      </c>
      <c r="C8" s="11" t="s">
        <v>9</v>
      </c>
      <c r="E8" s="11" t="s">
        <v>11</v>
      </c>
      <c r="G8" s="11" t="s">
        <v>191</v>
      </c>
      <c r="I8" s="11" t="s">
        <v>192</v>
      </c>
      <c r="K8" s="11" t="s">
        <v>9</v>
      </c>
      <c r="M8" s="11" t="s">
        <v>11</v>
      </c>
      <c r="O8" s="11" t="s">
        <v>191</v>
      </c>
      <c r="Q8" s="11" t="s">
        <v>192</v>
      </c>
    </row>
    <row r="9" spans="1:19" ht="36" x14ac:dyDescent="0.4">
      <c r="A9" s="12" t="s">
        <v>70</v>
      </c>
      <c r="C9" s="15">
        <v>44598</v>
      </c>
      <c r="D9" s="16"/>
      <c r="E9" s="15">
        <v>44598000000</v>
      </c>
      <c r="F9" s="16"/>
      <c r="G9" s="15">
        <v>40688789398</v>
      </c>
      <c r="H9" s="16"/>
      <c r="I9" s="15">
        <v>3909210602</v>
      </c>
      <c r="J9" s="16"/>
      <c r="K9" s="15">
        <v>44598</v>
      </c>
      <c r="L9" s="16"/>
      <c r="M9" s="15">
        <v>44598000000</v>
      </c>
      <c r="N9" s="16"/>
      <c r="O9" s="15">
        <v>40688789398</v>
      </c>
      <c r="P9" s="16"/>
      <c r="Q9" s="15">
        <v>3909210602</v>
      </c>
      <c r="S9" s="16"/>
    </row>
    <row r="10" spans="1:19" ht="36" x14ac:dyDescent="0.4">
      <c r="A10" s="12" t="s">
        <v>194</v>
      </c>
      <c r="C10" s="21">
        <v>0</v>
      </c>
      <c r="D10" s="21"/>
      <c r="E10" s="21">
        <v>0</v>
      </c>
      <c r="F10" s="21"/>
      <c r="G10" s="21">
        <v>0</v>
      </c>
      <c r="H10" s="21"/>
      <c r="I10" s="21">
        <v>0</v>
      </c>
      <c r="J10" s="15"/>
      <c r="K10" s="15">
        <v>3029</v>
      </c>
      <c r="L10" s="16"/>
      <c r="M10" s="15">
        <v>2596899757</v>
      </c>
      <c r="N10" s="16"/>
      <c r="O10" s="15">
        <v>2545914421</v>
      </c>
      <c r="P10" s="16"/>
      <c r="Q10" s="15">
        <v>50985336</v>
      </c>
    </row>
    <row r="11" spans="1:19" ht="36" x14ac:dyDescent="0.4">
      <c r="A11" s="12" t="s">
        <v>195</v>
      </c>
      <c r="C11" s="21">
        <v>0</v>
      </c>
      <c r="D11" s="21"/>
      <c r="E11" s="21">
        <v>0</v>
      </c>
      <c r="F11" s="21"/>
      <c r="G11" s="21">
        <v>0</v>
      </c>
      <c r="H11" s="21"/>
      <c r="I11" s="21">
        <v>0</v>
      </c>
      <c r="J11" s="15"/>
      <c r="K11" s="15">
        <v>13853</v>
      </c>
      <c r="L11" s="16"/>
      <c r="M11" s="15">
        <v>11759901316</v>
      </c>
      <c r="N11" s="16"/>
      <c r="O11" s="15">
        <v>11522416937</v>
      </c>
      <c r="P11" s="16"/>
      <c r="Q11" s="15">
        <v>237484379</v>
      </c>
    </row>
    <row r="12" spans="1:19" ht="36" x14ac:dyDescent="0.4">
      <c r="A12" s="12" t="s">
        <v>196</v>
      </c>
      <c r="C12" s="21">
        <v>0</v>
      </c>
      <c r="D12" s="21"/>
      <c r="E12" s="21">
        <v>0</v>
      </c>
      <c r="F12" s="21"/>
      <c r="G12" s="21">
        <v>0</v>
      </c>
      <c r="H12" s="21"/>
      <c r="I12" s="21">
        <v>0</v>
      </c>
      <c r="J12" s="15"/>
      <c r="K12" s="15">
        <v>48433</v>
      </c>
      <c r="L12" s="16"/>
      <c r="M12" s="15">
        <v>40332534112</v>
      </c>
      <c r="N12" s="16"/>
      <c r="O12" s="15">
        <v>39537602552</v>
      </c>
      <c r="P12" s="16"/>
      <c r="Q12" s="15">
        <v>794931560</v>
      </c>
    </row>
    <row r="13" spans="1:19" ht="36" x14ac:dyDescent="0.4">
      <c r="A13" s="12" t="s">
        <v>197</v>
      </c>
      <c r="C13" s="21">
        <v>0</v>
      </c>
      <c r="D13" s="21"/>
      <c r="E13" s="21">
        <v>0</v>
      </c>
      <c r="F13" s="21"/>
      <c r="G13" s="21">
        <v>0</v>
      </c>
      <c r="H13" s="21"/>
      <c r="I13" s="21">
        <v>0</v>
      </c>
      <c r="J13" s="15"/>
      <c r="K13" s="15">
        <v>20000</v>
      </c>
      <c r="L13" s="16"/>
      <c r="M13" s="15">
        <v>13151615838</v>
      </c>
      <c r="N13" s="16"/>
      <c r="O13" s="15">
        <v>12754723193</v>
      </c>
      <c r="P13" s="16"/>
      <c r="Q13" s="15">
        <v>396892645</v>
      </c>
    </row>
    <row r="14" spans="1:19" ht="36" x14ac:dyDescent="0.4">
      <c r="A14" s="12" t="s">
        <v>198</v>
      </c>
      <c r="C14" s="21">
        <v>0</v>
      </c>
      <c r="D14" s="21"/>
      <c r="E14" s="21">
        <v>0</v>
      </c>
      <c r="F14" s="21"/>
      <c r="G14" s="21">
        <v>0</v>
      </c>
      <c r="H14" s="21"/>
      <c r="I14" s="21">
        <v>0</v>
      </c>
      <c r="J14" s="15"/>
      <c r="K14" s="15">
        <v>22266</v>
      </c>
      <c r="L14" s="16"/>
      <c r="M14" s="15">
        <v>22266000000</v>
      </c>
      <c r="N14" s="16"/>
      <c r="O14" s="15">
        <v>21205500510</v>
      </c>
      <c r="P14" s="16"/>
      <c r="Q14" s="15">
        <v>1060499490</v>
      </c>
    </row>
    <row r="15" spans="1:19" ht="36" x14ac:dyDescent="0.4">
      <c r="A15" s="12" t="s">
        <v>199</v>
      </c>
      <c r="C15" s="21">
        <v>0</v>
      </c>
      <c r="D15" s="21"/>
      <c r="E15" s="21">
        <v>0</v>
      </c>
      <c r="F15" s="21"/>
      <c r="G15" s="21">
        <v>0</v>
      </c>
      <c r="H15" s="21"/>
      <c r="I15" s="21">
        <v>0</v>
      </c>
      <c r="J15" s="15"/>
      <c r="K15" s="15">
        <v>23624</v>
      </c>
      <c r="L15" s="16"/>
      <c r="M15" s="15">
        <v>23624000000</v>
      </c>
      <c r="N15" s="16"/>
      <c r="O15" s="15">
        <v>22222493723</v>
      </c>
      <c r="P15" s="16"/>
      <c r="Q15" s="15">
        <v>1401506277</v>
      </c>
    </row>
    <row r="16" spans="1:19" ht="36" x14ac:dyDescent="0.4">
      <c r="A16" s="12" t="s">
        <v>200</v>
      </c>
      <c r="C16" s="21">
        <v>0</v>
      </c>
      <c r="D16" s="21"/>
      <c r="E16" s="21">
        <v>0</v>
      </c>
      <c r="F16" s="21"/>
      <c r="G16" s="21">
        <v>0</v>
      </c>
      <c r="H16" s="21"/>
      <c r="I16" s="21">
        <v>0</v>
      </c>
      <c r="J16" s="15"/>
      <c r="K16" s="15">
        <v>22000</v>
      </c>
      <c r="L16" s="16"/>
      <c r="M16" s="15">
        <v>16886338797</v>
      </c>
      <c r="N16" s="16"/>
      <c r="O16" s="15">
        <v>16486293560</v>
      </c>
      <c r="P16" s="16"/>
      <c r="Q16" s="15">
        <v>400045237</v>
      </c>
    </row>
    <row r="17" spans="1:22" ht="36" x14ac:dyDescent="0.4">
      <c r="A17" s="12" t="s">
        <v>201</v>
      </c>
      <c r="C17" s="21">
        <v>0</v>
      </c>
      <c r="D17" s="21"/>
      <c r="E17" s="21">
        <v>0</v>
      </c>
      <c r="F17" s="21"/>
      <c r="G17" s="21">
        <v>0</v>
      </c>
      <c r="H17" s="21"/>
      <c r="I17" s="21">
        <v>0</v>
      </c>
      <c r="J17" s="15"/>
      <c r="K17" s="15">
        <v>37274</v>
      </c>
      <c r="L17" s="16"/>
      <c r="M17" s="15">
        <v>37274000000</v>
      </c>
      <c r="N17" s="16"/>
      <c r="O17" s="15">
        <v>36829204900</v>
      </c>
      <c r="P17" s="16"/>
      <c r="Q17" s="15">
        <v>444795100</v>
      </c>
      <c r="S17" s="30"/>
      <c r="V17" s="30"/>
    </row>
    <row r="18" spans="1:22" ht="36" x14ac:dyDescent="0.4">
      <c r="A18" s="12" t="s">
        <v>202</v>
      </c>
      <c r="C18" s="21">
        <v>0</v>
      </c>
      <c r="D18" s="21"/>
      <c r="E18" s="21">
        <v>0</v>
      </c>
      <c r="F18" s="21"/>
      <c r="G18" s="21">
        <v>0</v>
      </c>
      <c r="H18" s="21"/>
      <c r="I18" s="21">
        <v>0</v>
      </c>
      <c r="J18" s="15"/>
      <c r="K18" s="15">
        <v>11417</v>
      </c>
      <c r="L18" s="16"/>
      <c r="M18" s="15">
        <v>11417000000</v>
      </c>
      <c r="N18" s="16"/>
      <c r="O18" s="15">
        <v>10931554015</v>
      </c>
      <c r="P18" s="16"/>
      <c r="Q18" s="15">
        <v>485445985</v>
      </c>
    </row>
    <row r="19" spans="1:22" ht="36" x14ac:dyDescent="0.4">
      <c r="A19" s="12" t="s">
        <v>203</v>
      </c>
      <c r="C19" s="21">
        <v>0</v>
      </c>
      <c r="D19" s="21"/>
      <c r="E19" s="21">
        <v>0</v>
      </c>
      <c r="F19" s="21"/>
      <c r="G19" s="21">
        <v>0</v>
      </c>
      <c r="H19" s="21"/>
      <c r="I19" s="21">
        <v>0</v>
      </c>
      <c r="J19" s="15"/>
      <c r="K19" s="15">
        <v>34894</v>
      </c>
      <c r="L19" s="16"/>
      <c r="M19" s="15">
        <v>34894000000</v>
      </c>
      <c r="N19" s="16"/>
      <c r="O19" s="15">
        <v>32888890760</v>
      </c>
      <c r="P19" s="16"/>
      <c r="Q19" s="15">
        <v>2005109240</v>
      </c>
    </row>
    <row r="20" spans="1:22" ht="36" x14ac:dyDescent="0.4">
      <c r="A20" s="12" t="s">
        <v>204</v>
      </c>
      <c r="C20" s="21">
        <v>0</v>
      </c>
      <c r="D20" s="21"/>
      <c r="E20" s="21">
        <v>0</v>
      </c>
      <c r="F20" s="21"/>
      <c r="G20" s="21">
        <v>0</v>
      </c>
      <c r="H20" s="21"/>
      <c r="I20" s="21">
        <v>0</v>
      </c>
      <c r="J20" s="15"/>
      <c r="K20" s="15">
        <v>9862</v>
      </c>
      <c r="L20" s="16"/>
      <c r="M20" s="15">
        <v>9862000000</v>
      </c>
      <c r="N20" s="16"/>
      <c r="O20" s="15">
        <v>9107089481</v>
      </c>
      <c r="P20" s="16"/>
      <c r="Q20" s="15">
        <v>754910519</v>
      </c>
    </row>
    <row r="21" spans="1:22" ht="18" x14ac:dyDescent="0.4">
      <c r="A21" s="12" t="s">
        <v>193</v>
      </c>
      <c r="C21" s="20">
        <v>0</v>
      </c>
      <c r="D21" s="20"/>
      <c r="E21" s="20">
        <v>0</v>
      </c>
      <c r="F21" s="20"/>
      <c r="G21" s="20">
        <v>0</v>
      </c>
      <c r="H21" s="20"/>
      <c r="I21" s="20">
        <v>0</v>
      </c>
      <c r="J21" s="15"/>
      <c r="K21" s="15">
        <v>5335</v>
      </c>
      <c r="L21" s="16"/>
      <c r="M21" s="15">
        <v>168219308</v>
      </c>
      <c r="N21" s="16"/>
      <c r="O21" s="15">
        <v>121811976</v>
      </c>
      <c r="P21" s="16"/>
      <c r="Q21" s="15">
        <v>46407332</v>
      </c>
    </row>
    <row r="22" spans="1:22" ht="18" x14ac:dyDescent="0.4">
      <c r="A22" s="12" t="s">
        <v>17</v>
      </c>
      <c r="C22" s="20">
        <v>0</v>
      </c>
      <c r="D22" s="20"/>
      <c r="E22" s="20">
        <v>0</v>
      </c>
      <c r="F22" s="20"/>
      <c r="G22" s="20">
        <v>0</v>
      </c>
      <c r="H22" s="20"/>
      <c r="I22" s="20">
        <v>0</v>
      </c>
      <c r="J22" s="15"/>
      <c r="K22" s="15">
        <v>50000</v>
      </c>
      <c r="L22" s="16"/>
      <c r="M22" s="15">
        <v>7099159979</v>
      </c>
      <c r="N22" s="16"/>
      <c r="O22" s="15">
        <v>8493265455</v>
      </c>
      <c r="P22" s="16"/>
      <c r="Q22" s="15">
        <v>-1394105476</v>
      </c>
    </row>
    <row r="23" spans="1:22" ht="18" x14ac:dyDescent="0.4">
      <c r="A23" s="12" t="s">
        <v>19</v>
      </c>
      <c r="C23" s="21">
        <v>0</v>
      </c>
      <c r="D23" s="21"/>
      <c r="E23" s="21">
        <v>0</v>
      </c>
      <c r="F23" s="21"/>
      <c r="G23" s="21">
        <v>0</v>
      </c>
      <c r="H23" s="21"/>
      <c r="I23" s="21">
        <v>0</v>
      </c>
      <c r="J23" s="15"/>
      <c r="K23" s="15">
        <v>450000</v>
      </c>
      <c r="L23" s="16"/>
      <c r="M23" s="15">
        <v>3043509448</v>
      </c>
      <c r="N23" s="16"/>
      <c r="O23" s="15">
        <v>2938809884</v>
      </c>
      <c r="P23" s="16"/>
      <c r="Q23" s="15">
        <v>104699564</v>
      </c>
    </row>
    <row r="24" spans="1:22" ht="18" x14ac:dyDescent="0.4">
      <c r="A24" s="12" t="s">
        <v>24</v>
      </c>
      <c r="C24" s="15">
        <v>62000000</v>
      </c>
      <c r="D24" s="16"/>
      <c r="E24" s="15">
        <v>62000000000</v>
      </c>
      <c r="F24" s="16"/>
      <c r="G24" s="15">
        <v>62000000000</v>
      </c>
      <c r="H24" s="16"/>
      <c r="I24" s="15">
        <v>0</v>
      </c>
      <c r="J24" s="16"/>
      <c r="K24" s="15">
        <v>62000000</v>
      </c>
      <c r="L24" s="16"/>
      <c r="M24" s="15">
        <v>62000000000</v>
      </c>
      <c r="N24" s="16"/>
      <c r="O24" s="15">
        <v>62000000000</v>
      </c>
      <c r="P24" s="16"/>
      <c r="Q24" s="15">
        <v>0</v>
      </c>
    </row>
    <row r="25" spans="1:22" ht="36" x14ac:dyDescent="0.4">
      <c r="A25" s="12" t="s">
        <v>26</v>
      </c>
      <c r="C25" s="21">
        <v>0</v>
      </c>
      <c r="D25" s="21"/>
      <c r="E25" s="21">
        <v>0</v>
      </c>
      <c r="F25" s="21"/>
      <c r="G25" s="21">
        <v>0</v>
      </c>
      <c r="H25" s="21"/>
      <c r="I25" s="21">
        <v>0</v>
      </c>
      <c r="J25" s="15"/>
      <c r="K25" s="15">
        <v>325402</v>
      </c>
      <c r="L25" s="16"/>
      <c r="M25" s="15">
        <v>4136481736</v>
      </c>
      <c r="N25" s="16"/>
      <c r="O25" s="15">
        <v>2460312618</v>
      </c>
      <c r="P25" s="16"/>
      <c r="Q25" s="15">
        <v>1676169118</v>
      </c>
    </row>
    <row r="26" spans="1:22" ht="18" x14ac:dyDescent="0.4">
      <c r="A26" s="12" t="s">
        <v>205</v>
      </c>
      <c r="C26" s="21">
        <v>0</v>
      </c>
      <c r="D26" s="21"/>
      <c r="E26" s="21">
        <v>0</v>
      </c>
      <c r="F26" s="21"/>
      <c r="G26" s="21">
        <v>0</v>
      </c>
      <c r="H26" s="21"/>
      <c r="I26" s="21">
        <v>0</v>
      </c>
      <c r="J26" s="15"/>
      <c r="K26" s="15">
        <v>150000</v>
      </c>
      <c r="L26" s="16"/>
      <c r="M26" s="15">
        <v>16608161730</v>
      </c>
      <c r="N26" s="16"/>
      <c r="O26" s="15">
        <v>13763023894</v>
      </c>
      <c r="P26" s="16"/>
      <c r="Q26" s="15">
        <v>2845137836</v>
      </c>
    </row>
    <row r="27" spans="1:22" ht="18" x14ac:dyDescent="0.4">
      <c r="A27" s="12" t="s">
        <v>28</v>
      </c>
      <c r="C27" s="21">
        <v>0</v>
      </c>
      <c r="D27" s="21"/>
      <c r="E27" s="21">
        <v>0</v>
      </c>
      <c r="F27" s="21"/>
      <c r="G27" s="21">
        <v>0</v>
      </c>
      <c r="H27" s="21"/>
      <c r="I27" s="21">
        <v>0</v>
      </c>
      <c r="J27" s="15"/>
      <c r="K27" s="15">
        <v>100000</v>
      </c>
      <c r="L27" s="16"/>
      <c r="M27" s="15">
        <v>3552436497</v>
      </c>
      <c r="N27" s="16"/>
      <c r="O27" s="15">
        <v>3379928558</v>
      </c>
      <c r="P27" s="16"/>
      <c r="Q27" s="15">
        <v>172507939</v>
      </c>
    </row>
    <row r="28" spans="1:22" ht="18" x14ac:dyDescent="0.4">
      <c r="A28" s="12" t="s">
        <v>29</v>
      </c>
      <c r="C28" s="21">
        <v>0</v>
      </c>
      <c r="D28" s="21"/>
      <c r="E28" s="21">
        <v>0</v>
      </c>
      <c r="F28" s="21"/>
      <c r="G28" s="21">
        <v>0</v>
      </c>
      <c r="H28" s="21"/>
      <c r="I28" s="21">
        <v>0</v>
      </c>
      <c r="J28" s="15"/>
      <c r="K28" s="15">
        <v>1394767</v>
      </c>
      <c r="L28" s="16"/>
      <c r="M28" s="15">
        <v>6341783848</v>
      </c>
      <c r="N28" s="16"/>
      <c r="O28" s="15">
        <v>4615020565</v>
      </c>
      <c r="P28" s="16"/>
      <c r="Q28" s="15">
        <v>1726763283</v>
      </c>
    </row>
    <row r="29" spans="1:22" ht="36" x14ac:dyDescent="0.4">
      <c r="A29" s="12" t="s">
        <v>206</v>
      </c>
      <c r="C29" s="21">
        <v>0</v>
      </c>
      <c r="D29" s="21"/>
      <c r="E29" s="21">
        <v>0</v>
      </c>
      <c r="F29" s="21"/>
      <c r="G29" s="21">
        <v>0</v>
      </c>
      <c r="H29" s="21"/>
      <c r="I29" s="21">
        <v>0</v>
      </c>
      <c r="J29" s="15"/>
      <c r="K29" s="15">
        <v>908</v>
      </c>
      <c r="L29" s="16"/>
      <c r="M29" s="15">
        <v>9190255</v>
      </c>
      <c r="N29" s="16"/>
      <c r="O29" s="15">
        <v>4510022</v>
      </c>
      <c r="P29" s="16"/>
      <c r="Q29" s="15">
        <v>4680233</v>
      </c>
    </row>
    <row r="30" spans="1:22" ht="18" x14ac:dyDescent="0.4">
      <c r="A30" s="12" t="s">
        <v>30</v>
      </c>
      <c r="C30" s="21">
        <v>0</v>
      </c>
      <c r="D30" s="21"/>
      <c r="E30" s="21">
        <v>0</v>
      </c>
      <c r="F30" s="21"/>
      <c r="G30" s="21">
        <v>0</v>
      </c>
      <c r="H30" s="21"/>
      <c r="I30" s="21">
        <v>0</v>
      </c>
      <c r="J30" s="15"/>
      <c r="K30" s="15">
        <v>1500000</v>
      </c>
      <c r="L30" s="16"/>
      <c r="M30" s="15">
        <v>21640282096</v>
      </c>
      <c r="N30" s="16"/>
      <c r="O30" s="15">
        <v>19958659764</v>
      </c>
      <c r="P30" s="16"/>
      <c r="Q30" s="15">
        <v>1681622332</v>
      </c>
    </row>
    <row r="31" spans="1:22" ht="18" x14ac:dyDescent="0.4">
      <c r="A31" s="12" t="s">
        <v>34</v>
      </c>
      <c r="C31" s="15">
        <v>200000</v>
      </c>
      <c r="D31" s="16"/>
      <c r="E31" s="15">
        <v>3942088819</v>
      </c>
      <c r="F31" s="16"/>
      <c r="G31" s="15">
        <v>4193164309</v>
      </c>
      <c r="H31" s="16"/>
      <c r="I31" s="15">
        <v>-251075490</v>
      </c>
      <c r="J31" s="16"/>
      <c r="K31" s="15">
        <v>200000</v>
      </c>
      <c r="L31" s="16"/>
      <c r="M31" s="15">
        <v>3942088819</v>
      </c>
      <c r="N31" s="16"/>
      <c r="O31" s="15">
        <v>4193164309</v>
      </c>
      <c r="P31" s="16"/>
      <c r="Q31" s="15">
        <v>-251075490</v>
      </c>
    </row>
    <row r="32" spans="1:22" ht="18" x14ac:dyDescent="0.4">
      <c r="A32" s="12" t="s">
        <v>161</v>
      </c>
      <c r="C32" s="21">
        <v>0</v>
      </c>
      <c r="D32" s="21"/>
      <c r="E32" s="21">
        <v>0</v>
      </c>
      <c r="F32" s="21"/>
      <c r="G32" s="21">
        <v>0</v>
      </c>
      <c r="H32" s="21"/>
      <c r="I32" s="21">
        <v>0</v>
      </c>
      <c r="J32" s="15"/>
      <c r="K32" s="15">
        <v>4133</v>
      </c>
      <c r="L32" s="16"/>
      <c r="M32" s="15">
        <v>258829753</v>
      </c>
      <c r="N32" s="16"/>
      <c r="O32" s="15">
        <v>84727335</v>
      </c>
      <c r="P32" s="16"/>
      <c r="Q32" s="15">
        <v>174102418</v>
      </c>
    </row>
    <row r="33" spans="1:17" ht="18" x14ac:dyDescent="0.4">
      <c r="A33" s="12" t="s">
        <v>207</v>
      </c>
      <c r="C33" s="21">
        <v>0</v>
      </c>
      <c r="D33" s="21"/>
      <c r="E33" s="21">
        <v>0</v>
      </c>
      <c r="F33" s="21"/>
      <c r="G33" s="21">
        <v>0</v>
      </c>
      <c r="H33" s="21"/>
      <c r="I33" s="21">
        <v>0</v>
      </c>
      <c r="J33" s="15"/>
      <c r="K33" s="15">
        <v>408266</v>
      </c>
      <c r="L33" s="16"/>
      <c r="M33" s="15">
        <v>10339652960</v>
      </c>
      <c r="N33" s="16"/>
      <c r="O33" s="15">
        <v>10923707920</v>
      </c>
      <c r="P33" s="16"/>
      <c r="Q33" s="15">
        <v>-584054960</v>
      </c>
    </row>
    <row r="34" spans="1:17" ht="18" x14ac:dyDescent="0.4">
      <c r="A34" s="12" t="s">
        <v>208</v>
      </c>
      <c r="C34" s="21">
        <v>0</v>
      </c>
      <c r="D34" s="21"/>
      <c r="E34" s="21">
        <v>0</v>
      </c>
      <c r="F34" s="21"/>
      <c r="G34" s="21">
        <v>0</v>
      </c>
      <c r="H34" s="21"/>
      <c r="I34" s="21">
        <v>0</v>
      </c>
      <c r="J34" s="15"/>
      <c r="K34" s="15">
        <v>10978</v>
      </c>
      <c r="L34" s="16"/>
      <c r="M34" s="15">
        <v>827137578</v>
      </c>
      <c r="N34" s="16"/>
      <c r="O34" s="15">
        <v>777787967</v>
      </c>
      <c r="P34" s="16"/>
      <c r="Q34" s="15">
        <v>49349611</v>
      </c>
    </row>
    <row r="35" spans="1:17" ht="18" x14ac:dyDescent="0.4">
      <c r="A35" s="12" t="s">
        <v>35</v>
      </c>
      <c r="C35" s="21">
        <v>0</v>
      </c>
      <c r="D35" s="21"/>
      <c r="E35" s="21">
        <v>0</v>
      </c>
      <c r="F35" s="21"/>
      <c r="G35" s="21">
        <v>0</v>
      </c>
      <c r="H35" s="21"/>
      <c r="I35" s="21">
        <v>0</v>
      </c>
      <c r="J35" s="15"/>
      <c r="K35" s="15">
        <v>303736</v>
      </c>
      <c r="L35" s="16"/>
      <c r="M35" s="15">
        <v>8269122562</v>
      </c>
      <c r="N35" s="16"/>
      <c r="O35" s="15">
        <v>6121943865</v>
      </c>
      <c r="P35" s="16"/>
      <c r="Q35" s="15">
        <v>2147178697</v>
      </c>
    </row>
    <row r="36" spans="1:17" ht="18" x14ac:dyDescent="0.4">
      <c r="A36" s="12" t="s">
        <v>164</v>
      </c>
      <c r="C36" s="21">
        <v>0</v>
      </c>
      <c r="D36" s="21"/>
      <c r="E36" s="21">
        <v>0</v>
      </c>
      <c r="F36" s="21"/>
      <c r="G36" s="21">
        <v>0</v>
      </c>
      <c r="H36" s="21"/>
      <c r="I36" s="21">
        <v>0</v>
      </c>
      <c r="J36" s="15"/>
      <c r="K36" s="15">
        <v>812425</v>
      </c>
      <c r="L36" s="16"/>
      <c r="M36" s="15">
        <v>15255651109</v>
      </c>
      <c r="N36" s="16"/>
      <c r="O36" s="15">
        <v>12232525426</v>
      </c>
      <c r="P36" s="16"/>
      <c r="Q36" s="15">
        <v>3023125683</v>
      </c>
    </row>
    <row r="37" spans="1:17" ht="18" x14ac:dyDescent="0.4">
      <c r="A37" s="12" t="s">
        <v>38</v>
      </c>
      <c r="C37" s="21">
        <v>0</v>
      </c>
      <c r="D37" s="21"/>
      <c r="E37" s="21">
        <v>0</v>
      </c>
      <c r="F37" s="21"/>
      <c r="G37" s="21">
        <v>0</v>
      </c>
      <c r="H37" s="21"/>
      <c r="I37" s="21">
        <v>0</v>
      </c>
      <c r="J37" s="15"/>
      <c r="K37" s="15">
        <v>6400000</v>
      </c>
      <c r="L37" s="16"/>
      <c r="M37" s="15">
        <v>70733054491</v>
      </c>
      <c r="N37" s="16"/>
      <c r="O37" s="15">
        <v>66313161600</v>
      </c>
      <c r="P37" s="16"/>
      <c r="Q37" s="15">
        <v>4419892891</v>
      </c>
    </row>
    <row r="38" spans="1:17" ht="18" x14ac:dyDescent="0.4">
      <c r="A38" s="12" t="s">
        <v>209</v>
      </c>
      <c r="C38" s="21">
        <v>0</v>
      </c>
      <c r="D38" s="21"/>
      <c r="E38" s="21">
        <v>0</v>
      </c>
      <c r="F38" s="21"/>
      <c r="G38" s="21">
        <v>0</v>
      </c>
      <c r="H38" s="21"/>
      <c r="I38" s="21">
        <v>0</v>
      </c>
      <c r="J38" s="15"/>
      <c r="K38" s="15">
        <v>160</v>
      </c>
      <c r="L38" s="16"/>
      <c r="M38" s="15">
        <v>9237512</v>
      </c>
      <c r="N38" s="16"/>
      <c r="O38" s="15">
        <v>10383987</v>
      </c>
      <c r="P38" s="16"/>
      <c r="Q38" s="15">
        <v>-1146475</v>
      </c>
    </row>
    <row r="39" spans="1:17" ht="36" x14ac:dyDescent="0.4">
      <c r="A39" s="12" t="s">
        <v>41</v>
      </c>
      <c r="C39" s="21">
        <v>0</v>
      </c>
      <c r="D39" s="21"/>
      <c r="E39" s="21">
        <v>0</v>
      </c>
      <c r="F39" s="21"/>
      <c r="G39" s="21">
        <v>0</v>
      </c>
      <c r="H39" s="21"/>
      <c r="I39" s="21">
        <v>0</v>
      </c>
      <c r="J39" s="15"/>
      <c r="K39" s="15">
        <v>4209</v>
      </c>
      <c r="L39" s="16"/>
      <c r="M39" s="15">
        <v>87863094</v>
      </c>
      <c r="N39" s="16"/>
      <c r="O39" s="15">
        <v>98837708</v>
      </c>
      <c r="P39" s="16"/>
      <c r="Q39" s="15">
        <v>-10974614</v>
      </c>
    </row>
    <row r="40" spans="1:17" ht="18" x14ac:dyDescent="0.4">
      <c r="A40" s="12" t="s">
        <v>43</v>
      </c>
      <c r="C40" s="15">
        <v>200000</v>
      </c>
      <c r="D40" s="16"/>
      <c r="E40" s="15">
        <v>3068284363</v>
      </c>
      <c r="F40" s="16"/>
      <c r="G40" s="15">
        <v>3520452443</v>
      </c>
      <c r="H40" s="16"/>
      <c r="I40" s="15">
        <v>-452168080</v>
      </c>
      <c r="J40" s="16"/>
      <c r="K40" s="15">
        <v>200000</v>
      </c>
      <c r="L40" s="16"/>
      <c r="M40" s="15">
        <v>3068284363</v>
      </c>
      <c r="N40" s="16"/>
      <c r="O40" s="15">
        <v>3520452443</v>
      </c>
      <c r="P40" s="16"/>
      <c r="Q40" s="15">
        <v>-452168080</v>
      </c>
    </row>
    <row r="41" spans="1:17" ht="18" x14ac:dyDescent="0.4">
      <c r="A41" s="12" t="s">
        <v>210</v>
      </c>
      <c r="C41" s="21">
        <v>0</v>
      </c>
      <c r="D41" s="21"/>
      <c r="E41" s="21">
        <v>0</v>
      </c>
      <c r="F41" s="21"/>
      <c r="G41" s="21">
        <v>0</v>
      </c>
      <c r="H41" s="21"/>
      <c r="I41" s="21">
        <v>0</v>
      </c>
      <c r="J41" s="15"/>
      <c r="K41" s="15">
        <v>1000000</v>
      </c>
      <c r="L41" s="16"/>
      <c r="M41" s="15">
        <v>30847519295</v>
      </c>
      <c r="N41" s="16"/>
      <c r="O41" s="15">
        <v>25272979285</v>
      </c>
      <c r="P41" s="16"/>
      <c r="Q41" s="15">
        <v>5574540010</v>
      </c>
    </row>
    <row r="42" spans="1:17" ht="18" x14ac:dyDescent="0.4">
      <c r="A42" s="12" t="s">
        <v>46</v>
      </c>
      <c r="C42" s="21">
        <v>0</v>
      </c>
      <c r="D42" s="21"/>
      <c r="E42" s="21">
        <v>0</v>
      </c>
      <c r="F42" s="21"/>
      <c r="G42" s="21">
        <v>0</v>
      </c>
      <c r="H42" s="21"/>
      <c r="I42" s="21">
        <v>0</v>
      </c>
      <c r="J42" s="15"/>
      <c r="K42" s="15">
        <v>320000</v>
      </c>
      <c r="L42" s="16"/>
      <c r="M42" s="15">
        <v>9851892881</v>
      </c>
      <c r="N42" s="16"/>
      <c r="O42" s="15">
        <v>10559075271</v>
      </c>
      <c r="P42" s="16"/>
      <c r="Q42" s="15">
        <v>-707182390</v>
      </c>
    </row>
    <row r="43" spans="1:17" ht="18" x14ac:dyDescent="0.4">
      <c r="A43" s="12" t="s">
        <v>47</v>
      </c>
      <c r="C43" s="21">
        <v>0</v>
      </c>
      <c r="D43" s="21"/>
      <c r="E43" s="21">
        <v>0</v>
      </c>
      <c r="F43" s="21"/>
      <c r="G43" s="21">
        <v>0</v>
      </c>
      <c r="H43" s="21"/>
      <c r="I43" s="21">
        <v>0</v>
      </c>
      <c r="J43" s="15"/>
      <c r="K43" s="15">
        <v>100000</v>
      </c>
      <c r="L43" s="16"/>
      <c r="M43" s="15">
        <v>11394689663</v>
      </c>
      <c r="N43" s="16"/>
      <c r="O43" s="15">
        <v>8846038869</v>
      </c>
      <c r="P43" s="16"/>
      <c r="Q43" s="15">
        <v>2548650794</v>
      </c>
    </row>
    <row r="44" spans="1:17" ht="18" x14ac:dyDescent="0.4">
      <c r="A44" s="7" t="s">
        <v>48</v>
      </c>
      <c r="C44" s="17">
        <f>SUM(C9:$C$43)</f>
        <v>62444598</v>
      </c>
      <c r="D44" s="16"/>
      <c r="E44" s="17">
        <f>SUM(E9:$E$43)</f>
        <v>113608373182</v>
      </c>
      <c r="F44" s="16"/>
      <c r="G44" s="17">
        <f>SUM(G9:$G$43)</f>
        <v>110402406150</v>
      </c>
      <c r="H44" s="16"/>
      <c r="I44" s="17">
        <f>SUM(I9:$I$43)</f>
        <v>3205967032</v>
      </c>
      <c r="J44" s="16"/>
      <c r="K44" s="17">
        <f>SUM(K9:$K$43)</f>
        <v>76031569</v>
      </c>
      <c r="L44" s="16"/>
      <c r="M44" s="17">
        <f>SUM(M9:M43)</f>
        <v>558146538797</v>
      </c>
      <c r="N44" s="16"/>
      <c r="O44" s="17">
        <f>SUM(O9:$O$43)</f>
        <v>523410602171</v>
      </c>
      <c r="P44" s="16"/>
      <c r="Q44" s="17">
        <f>SUM(Q9:$Q$43)</f>
        <v>34735936626</v>
      </c>
    </row>
    <row r="45" spans="1:17" ht="18" x14ac:dyDescent="0.4">
      <c r="C45" s="9"/>
      <c r="E45" s="9"/>
      <c r="G45" s="9"/>
      <c r="I45" s="9"/>
      <c r="K45" s="9"/>
      <c r="M45" s="9"/>
      <c r="O45" s="9"/>
      <c r="Q45" s="9"/>
    </row>
    <row r="47" spans="1:17" ht="18" x14ac:dyDescent="0.4">
      <c r="A47" s="43" t="s">
        <v>211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5"/>
    </row>
  </sheetData>
  <mergeCells count="7">
    <mergeCell ref="A47:Q47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56"/>
  <sheetViews>
    <sheetView rightToLeft="1" topLeftCell="A10" workbookViewId="0">
      <selection activeCell="A21" sqref="A21:XFD21"/>
    </sheetView>
  </sheetViews>
  <sheetFormatPr defaultRowHeight="17.25" x14ac:dyDescent="0.4"/>
  <cols>
    <col min="1" max="1" width="21.28515625" style="1" customWidth="1"/>
    <col min="2" max="2" width="1.42578125" style="1" customWidth="1"/>
    <col min="3" max="3" width="14.140625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7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7" style="1" customWidth="1"/>
    <col min="18" max="16384" width="9.140625" style="1"/>
  </cols>
  <sheetData>
    <row r="1" spans="1:17" ht="20.100000000000001" customHeight="1" x14ac:dyDescent="0.4">
      <c r="A1" s="41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ht="20.100000000000001" customHeight="1" x14ac:dyDescent="0.4">
      <c r="A2" s="41" t="s">
        <v>135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ht="20.100000000000001" customHeight="1" x14ac:dyDescent="0.4">
      <c r="A3" s="41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5" spans="1:17" ht="18.75" x14ac:dyDescent="0.4">
      <c r="A5" s="42" t="s">
        <v>212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</row>
    <row r="7" spans="1:17" ht="18.75" x14ac:dyDescent="0.4">
      <c r="C7" s="35" t="s">
        <v>151</v>
      </c>
      <c r="D7" s="36"/>
      <c r="E7" s="36"/>
      <c r="F7" s="36"/>
      <c r="G7" s="36"/>
      <c r="H7" s="36"/>
      <c r="I7" s="36"/>
      <c r="K7" s="35" t="s">
        <v>7</v>
      </c>
      <c r="L7" s="36"/>
      <c r="M7" s="36"/>
      <c r="N7" s="36"/>
      <c r="O7" s="36"/>
      <c r="P7" s="36"/>
      <c r="Q7" s="36"/>
    </row>
    <row r="8" spans="1:17" ht="37.5" x14ac:dyDescent="0.4">
      <c r="A8" s="14" t="s">
        <v>137</v>
      </c>
      <c r="C8" s="11" t="s">
        <v>9</v>
      </c>
      <c r="E8" s="11" t="s">
        <v>11</v>
      </c>
      <c r="G8" s="11" t="s">
        <v>191</v>
      </c>
      <c r="I8" s="11" t="s">
        <v>213</v>
      </c>
      <c r="K8" s="11" t="s">
        <v>9</v>
      </c>
      <c r="M8" s="11" t="s">
        <v>11</v>
      </c>
      <c r="O8" s="11" t="s">
        <v>191</v>
      </c>
      <c r="Q8" s="11" t="s">
        <v>213</v>
      </c>
    </row>
    <row r="9" spans="1:17" ht="18" x14ac:dyDescent="0.4">
      <c r="A9" s="12" t="s">
        <v>64</v>
      </c>
      <c r="C9" s="15">
        <v>82900</v>
      </c>
      <c r="D9" s="16"/>
      <c r="E9" s="15">
        <v>80920600482</v>
      </c>
      <c r="F9" s="16"/>
      <c r="G9" s="15">
        <v>79334182073</v>
      </c>
      <c r="H9" s="16"/>
      <c r="I9" s="15">
        <v>1586418409</v>
      </c>
      <c r="J9" s="16"/>
      <c r="K9" s="15">
        <v>82900</v>
      </c>
      <c r="L9" s="16"/>
      <c r="M9" s="15">
        <v>80920600482</v>
      </c>
      <c r="N9" s="16"/>
      <c r="O9" s="15">
        <v>79362945909</v>
      </c>
      <c r="P9" s="16"/>
      <c r="Q9" s="15">
        <v>1557654573</v>
      </c>
    </row>
    <row r="10" spans="1:17" ht="36" x14ac:dyDescent="0.4">
      <c r="A10" s="12" t="s">
        <v>70</v>
      </c>
      <c r="C10" s="15">
        <v>0</v>
      </c>
      <c r="D10" s="16"/>
      <c r="E10" s="15">
        <v>0</v>
      </c>
      <c r="F10" s="16"/>
      <c r="G10" s="15">
        <v>3455540178</v>
      </c>
      <c r="H10" s="16"/>
      <c r="I10" s="15">
        <v>-3455540178</v>
      </c>
      <c r="J10" s="16"/>
      <c r="K10" s="21">
        <v>0</v>
      </c>
      <c r="L10" s="21"/>
      <c r="M10" s="21">
        <v>0</v>
      </c>
      <c r="N10" s="21"/>
      <c r="O10" s="21">
        <v>0</v>
      </c>
      <c r="P10" s="21"/>
      <c r="Q10" s="21">
        <v>0</v>
      </c>
    </row>
    <row r="11" spans="1:17" ht="36" x14ac:dyDescent="0.4">
      <c r="A11" s="12" t="s">
        <v>74</v>
      </c>
      <c r="C11" s="15">
        <v>36000</v>
      </c>
      <c r="D11" s="16"/>
      <c r="E11" s="15">
        <v>24509396866</v>
      </c>
      <c r="F11" s="16"/>
      <c r="G11" s="15">
        <v>23354258273</v>
      </c>
      <c r="H11" s="16"/>
      <c r="I11" s="15">
        <v>1155138593</v>
      </c>
      <c r="J11" s="16"/>
      <c r="K11" s="15">
        <v>36000</v>
      </c>
      <c r="L11" s="16"/>
      <c r="M11" s="15">
        <v>24509396866</v>
      </c>
      <c r="N11" s="16"/>
      <c r="O11" s="15">
        <v>23186181729</v>
      </c>
      <c r="P11" s="16"/>
      <c r="Q11" s="15">
        <v>1323215137</v>
      </c>
    </row>
    <row r="12" spans="1:17" ht="36" x14ac:dyDescent="0.4">
      <c r="A12" s="12" t="s">
        <v>78</v>
      </c>
      <c r="C12" s="15">
        <v>43499</v>
      </c>
      <c r="D12" s="16"/>
      <c r="E12" s="15">
        <v>39157661027</v>
      </c>
      <c r="F12" s="16"/>
      <c r="G12" s="15">
        <v>38182720684</v>
      </c>
      <c r="H12" s="16"/>
      <c r="I12" s="15">
        <v>974940343</v>
      </c>
      <c r="J12" s="16"/>
      <c r="K12" s="15">
        <v>43499</v>
      </c>
      <c r="L12" s="16"/>
      <c r="M12" s="15">
        <v>39157661027</v>
      </c>
      <c r="N12" s="16"/>
      <c r="O12" s="15">
        <v>35649841591</v>
      </c>
      <c r="P12" s="16"/>
      <c r="Q12" s="15">
        <v>3507819436</v>
      </c>
    </row>
    <row r="13" spans="1:17" ht="36" x14ac:dyDescent="0.4">
      <c r="A13" s="12" t="s">
        <v>81</v>
      </c>
      <c r="C13" s="15">
        <v>57530</v>
      </c>
      <c r="D13" s="16"/>
      <c r="E13" s="15">
        <v>53821639359</v>
      </c>
      <c r="F13" s="16"/>
      <c r="G13" s="15">
        <v>52583645596</v>
      </c>
      <c r="H13" s="16"/>
      <c r="I13" s="15">
        <v>1237993763</v>
      </c>
      <c r="J13" s="16"/>
      <c r="K13" s="15">
        <v>57530</v>
      </c>
      <c r="L13" s="16"/>
      <c r="M13" s="15">
        <v>53821639359</v>
      </c>
      <c r="N13" s="16"/>
      <c r="O13" s="15">
        <v>51619505011</v>
      </c>
      <c r="P13" s="16"/>
      <c r="Q13" s="15">
        <v>2202134348</v>
      </c>
    </row>
    <row r="14" spans="1:17" ht="36" x14ac:dyDescent="0.4">
      <c r="A14" s="12" t="s">
        <v>84</v>
      </c>
      <c r="C14" s="15">
        <v>40933</v>
      </c>
      <c r="D14" s="16"/>
      <c r="E14" s="15">
        <v>35800879654</v>
      </c>
      <c r="F14" s="16"/>
      <c r="G14" s="15">
        <v>34947785921</v>
      </c>
      <c r="H14" s="16"/>
      <c r="I14" s="15">
        <v>853093733</v>
      </c>
      <c r="J14" s="16"/>
      <c r="K14" s="15">
        <v>40933</v>
      </c>
      <c r="L14" s="16"/>
      <c r="M14" s="15">
        <v>35800879654</v>
      </c>
      <c r="N14" s="16"/>
      <c r="O14" s="15">
        <v>32770708719</v>
      </c>
      <c r="P14" s="16"/>
      <c r="Q14" s="15">
        <v>3030170935</v>
      </c>
    </row>
    <row r="15" spans="1:17" ht="18" x14ac:dyDescent="0.4">
      <c r="A15" s="12" t="s">
        <v>17</v>
      </c>
      <c r="C15" s="15">
        <v>1249992</v>
      </c>
      <c r="D15" s="16"/>
      <c r="E15" s="15">
        <v>17470316939</v>
      </c>
      <c r="F15" s="16"/>
      <c r="G15" s="15">
        <v>20282217880</v>
      </c>
      <c r="H15" s="16"/>
      <c r="I15" s="15">
        <v>-2811900941</v>
      </c>
      <c r="J15" s="16"/>
      <c r="K15" s="15">
        <v>1249992</v>
      </c>
      <c r="L15" s="16"/>
      <c r="M15" s="15">
        <v>17470316939</v>
      </c>
      <c r="N15" s="16"/>
      <c r="O15" s="15">
        <v>26674073793</v>
      </c>
      <c r="P15" s="16"/>
      <c r="Q15" s="15">
        <v>-9203756854</v>
      </c>
    </row>
    <row r="16" spans="1:17" ht="18" x14ac:dyDescent="0.4">
      <c r="A16" s="12" t="s">
        <v>18</v>
      </c>
      <c r="C16" s="15">
        <v>3685459</v>
      </c>
      <c r="D16" s="16"/>
      <c r="E16" s="15">
        <v>11639036459</v>
      </c>
      <c r="F16" s="16"/>
      <c r="G16" s="15">
        <v>11650027050</v>
      </c>
      <c r="H16" s="16"/>
      <c r="I16" s="15">
        <v>-10990591</v>
      </c>
      <c r="J16" s="16"/>
      <c r="K16" s="15">
        <v>3685459</v>
      </c>
      <c r="L16" s="16"/>
      <c r="M16" s="15">
        <v>11639036459</v>
      </c>
      <c r="N16" s="16"/>
      <c r="O16" s="15">
        <v>17639899449</v>
      </c>
      <c r="P16" s="16"/>
      <c r="Q16" s="15">
        <v>-6000862990</v>
      </c>
    </row>
    <row r="17" spans="1:17" ht="18" x14ac:dyDescent="0.4">
      <c r="A17" s="12" t="s">
        <v>19</v>
      </c>
      <c r="C17" s="15">
        <v>1036153</v>
      </c>
      <c r="D17" s="16"/>
      <c r="E17" s="15">
        <v>5634033756</v>
      </c>
      <c r="F17" s="16"/>
      <c r="G17" s="15">
        <v>6318975703</v>
      </c>
      <c r="H17" s="16"/>
      <c r="I17" s="15">
        <v>-684941947</v>
      </c>
      <c r="J17" s="16"/>
      <c r="K17" s="15">
        <v>1036153</v>
      </c>
      <c r="L17" s="16"/>
      <c r="M17" s="15">
        <v>5634033756</v>
      </c>
      <c r="N17" s="16"/>
      <c r="O17" s="15">
        <v>6808738821</v>
      </c>
      <c r="P17" s="16"/>
      <c r="Q17" s="15">
        <v>-1174705065</v>
      </c>
    </row>
    <row r="18" spans="1:17" ht="18" x14ac:dyDescent="0.4">
      <c r="A18" s="12" t="s">
        <v>20</v>
      </c>
      <c r="C18" s="15">
        <v>38137</v>
      </c>
      <c r="D18" s="16"/>
      <c r="E18" s="15">
        <v>26537059</v>
      </c>
      <c r="F18" s="16"/>
      <c r="G18" s="15">
        <v>26537059</v>
      </c>
      <c r="H18" s="16"/>
      <c r="I18" s="15">
        <v>0</v>
      </c>
      <c r="J18" s="16"/>
      <c r="K18" s="15">
        <v>38137</v>
      </c>
      <c r="L18" s="16"/>
      <c r="M18" s="15">
        <v>26537059</v>
      </c>
      <c r="N18" s="16"/>
      <c r="O18" s="15">
        <v>26720135</v>
      </c>
      <c r="P18" s="16"/>
      <c r="Q18" s="15">
        <v>-183076</v>
      </c>
    </row>
    <row r="19" spans="1:17" ht="36" x14ac:dyDescent="0.4">
      <c r="A19" s="12" t="s">
        <v>21</v>
      </c>
      <c r="C19" s="15">
        <v>108053</v>
      </c>
      <c r="D19" s="16"/>
      <c r="E19" s="15">
        <v>53705042</v>
      </c>
      <c r="F19" s="16"/>
      <c r="G19" s="15">
        <v>53705042</v>
      </c>
      <c r="H19" s="16"/>
      <c r="I19" s="15">
        <v>0</v>
      </c>
      <c r="J19" s="16"/>
      <c r="K19" s="15">
        <v>108053</v>
      </c>
      <c r="L19" s="16"/>
      <c r="M19" s="15">
        <v>53705042</v>
      </c>
      <c r="N19" s="16"/>
      <c r="O19" s="15">
        <v>54075554</v>
      </c>
      <c r="P19" s="16"/>
      <c r="Q19" s="15">
        <v>-370512</v>
      </c>
    </row>
    <row r="20" spans="1:17" ht="36" x14ac:dyDescent="0.4">
      <c r="A20" s="12" t="s">
        <v>87</v>
      </c>
      <c r="C20" s="15">
        <v>2400</v>
      </c>
      <c r="D20" s="16"/>
      <c r="E20" s="15">
        <v>2364531351</v>
      </c>
      <c r="F20" s="16"/>
      <c r="G20" s="15">
        <v>2362851655</v>
      </c>
      <c r="H20" s="16"/>
      <c r="I20" s="15">
        <v>1679696</v>
      </c>
      <c r="J20" s="16"/>
      <c r="K20" s="15">
        <v>2400</v>
      </c>
      <c r="L20" s="16"/>
      <c r="M20" s="15">
        <v>2364531351</v>
      </c>
      <c r="N20" s="16"/>
      <c r="O20" s="15">
        <v>2291589374</v>
      </c>
      <c r="P20" s="16"/>
      <c r="Q20" s="15">
        <v>72941977</v>
      </c>
    </row>
    <row r="21" spans="1:17" ht="18" x14ac:dyDescent="0.4">
      <c r="A21" s="12" t="s">
        <v>22</v>
      </c>
      <c r="C21" s="15">
        <v>900000</v>
      </c>
      <c r="D21" s="16"/>
      <c r="E21" s="15">
        <v>9313254450</v>
      </c>
      <c r="F21" s="16"/>
      <c r="G21" s="15">
        <v>8901717750</v>
      </c>
      <c r="H21" s="16"/>
      <c r="I21" s="15">
        <v>411536700</v>
      </c>
      <c r="J21" s="16"/>
      <c r="K21" s="15">
        <v>900000</v>
      </c>
      <c r="L21" s="16"/>
      <c r="M21" s="15">
        <v>9313254450</v>
      </c>
      <c r="N21" s="16"/>
      <c r="O21" s="15">
        <v>10507247741</v>
      </c>
      <c r="P21" s="16"/>
      <c r="Q21" s="15">
        <v>-1193993291</v>
      </c>
    </row>
    <row r="22" spans="1:17" ht="18" x14ac:dyDescent="0.4">
      <c r="A22" s="12" t="s">
        <v>23</v>
      </c>
      <c r="C22" s="15">
        <v>25453</v>
      </c>
      <c r="D22" s="16"/>
      <c r="E22" s="15">
        <v>25301555</v>
      </c>
      <c r="F22" s="16"/>
      <c r="G22" s="15">
        <v>25301555</v>
      </c>
      <c r="H22" s="16"/>
      <c r="I22" s="15">
        <v>0</v>
      </c>
      <c r="J22" s="16"/>
      <c r="K22" s="15">
        <v>25453</v>
      </c>
      <c r="L22" s="16"/>
      <c r="M22" s="15">
        <v>25301555</v>
      </c>
      <c r="N22" s="16"/>
      <c r="O22" s="15">
        <v>25476109</v>
      </c>
      <c r="P22" s="16"/>
      <c r="Q22" s="15">
        <v>-174554</v>
      </c>
    </row>
    <row r="23" spans="1:17" ht="18" x14ac:dyDescent="0.4">
      <c r="A23" s="12" t="s">
        <v>24</v>
      </c>
      <c r="C23" s="15">
        <v>62000000</v>
      </c>
      <c r="D23" s="16"/>
      <c r="E23" s="15">
        <v>61631100000</v>
      </c>
      <c r="F23" s="16"/>
      <c r="G23" s="15">
        <v>62056296000</v>
      </c>
      <c r="H23" s="16"/>
      <c r="I23" s="15">
        <v>-425196000</v>
      </c>
      <c r="J23" s="16"/>
      <c r="K23" s="15">
        <v>62000000</v>
      </c>
      <c r="L23" s="16"/>
      <c r="M23" s="15">
        <v>61631100000</v>
      </c>
      <c r="N23" s="16"/>
      <c r="O23" s="15">
        <v>62056296000</v>
      </c>
      <c r="P23" s="16"/>
      <c r="Q23" s="15">
        <v>-425196000</v>
      </c>
    </row>
    <row r="24" spans="1:17" ht="36" x14ac:dyDescent="0.4">
      <c r="A24" s="12" t="s">
        <v>25</v>
      </c>
      <c r="C24" s="15">
        <v>0</v>
      </c>
      <c r="D24" s="16"/>
      <c r="E24" s="15">
        <v>0</v>
      </c>
      <c r="F24" s="16"/>
      <c r="G24" s="15">
        <v>-425196000</v>
      </c>
      <c r="H24" s="16"/>
      <c r="I24" s="15">
        <v>425196000</v>
      </c>
      <c r="J24" s="16"/>
      <c r="K24" s="21">
        <v>0</v>
      </c>
      <c r="L24" s="21"/>
      <c r="M24" s="21">
        <v>0</v>
      </c>
      <c r="N24" s="21"/>
      <c r="O24" s="21">
        <v>0</v>
      </c>
      <c r="P24" s="21"/>
      <c r="Q24" s="21">
        <v>0</v>
      </c>
    </row>
    <row r="25" spans="1:17" ht="36" x14ac:dyDescent="0.4">
      <c r="A25" s="12" t="s">
        <v>26</v>
      </c>
      <c r="C25" s="15">
        <v>325402</v>
      </c>
      <c r="D25" s="16"/>
      <c r="E25" s="15">
        <v>8038126574</v>
      </c>
      <c r="F25" s="16"/>
      <c r="G25" s="15">
        <v>6045900354</v>
      </c>
      <c r="H25" s="16"/>
      <c r="I25" s="15">
        <v>1992226220</v>
      </c>
      <c r="J25" s="16"/>
      <c r="K25" s="15">
        <v>325402</v>
      </c>
      <c r="L25" s="16"/>
      <c r="M25" s="15">
        <v>8038126574</v>
      </c>
      <c r="N25" s="16"/>
      <c r="O25" s="15">
        <v>2485071655</v>
      </c>
      <c r="P25" s="16"/>
      <c r="Q25" s="15">
        <v>5553054919</v>
      </c>
    </row>
    <row r="26" spans="1:17" ht="36" x14ac:dyDescent="0.4">
      <c r="A26" s="12" t="s">
        <v>27</v>
      </c>
      <c r="C26" s="15">
        <v>1500000</v>
      </c>
      <c r="D26" s="16"/>
      <c r="E26" s="15">
        <v>16073788500</v>
      </c>
      <c r="F26" s="16"/>
      <c r="G26" s="15">
        <v>15159759525</v>
      </c>
      <c r="H26" s="16"/>
      <c r="I26" s="15">
        <v>914028975</v>
      </c>
      <c r="J26" s="16"/>
      <c r="K26" s="15">
        <v>1500000</v>
      </c>
      <c r="L26" s="16"/>
      <c r="M26" s="15">
        <v>16073788500</v>
      </c>
      <c r="N26" s="16"/>
      <c r="O26" s="15">
        <v>21471373376</v>
      </c>
      <c r="P26" s="16"/>
      <c r="Q26" s="15">
        <v>-5397584876</v>
      </c>
    </row>
    <row r="27" spans="1:17" ht="18" x14ac:dyDescent="0.4">
      <c r="A27" s="12" t="s">
        <v>28</v>
      </c>
      <c r="C27" s="15">
        <v>100000</v>
      </c>
      <c r="D27" s="16"/>
      <c r="E27" s="15">
        <v>2922507000</v>
      </c>
      <c r="F27" s="16"/>
      <c r="G27" s="15">
        <v>2754214335</v>
      </c>
      <c r="H27" s="16"/>
      <c r="I27" s="15">
        <v>168292665</v>
      </c>
      <c r="J27" s="16"/>
      <c r="K27" s="15">
        <v>100000</v>
      </c>
      <c r="L27" s="16"/>
      <c r="M27" s="15">
        <v>2922507000</v>
      </c>
      <c r="N27" s="16"/>
      <c r="O27" s="15">
        <v>3401192061</v>
      </c>
      <c r="P27" s="16"/>
      <c r="Q27" s="15">
        <v>-478685061</v>
      </c>
    </row>
    <row r="28" spans="1:17" ht="18" x14ac:dyDescent="0.4">
      <c r="A28" s="12" t="s">
        <v>29</v>
      </c>
      <c r="C28" s="15">
        <v>1394767</v>
      </c>
      <c r="D28" s="16"/>
      <c r="E28" s="15">
        <v>4432538632</v>
      </c>
      <c r="F28" s="16"/>
      <c r="G28" s="15">
        <v>6885200765</v>
      </c>
      <c r="H28" s="16"/>
      <c r="I28" s="15">
        <v>-2452662133</v>
      </c>
      <c r="J28" s="16"/>
      <c r="K28" s="15">
        <v>1394767</v>
      </c>
      <c r="L28" s="16"/>
      <c r="M28" s="15">
        <v>4432538632</v>
      </c>
      <c r="N28" s="16"/>
      <c r="O28" s="15">
        <v>4652979483</v>
      </c>
      <c r="P28" s="16"/>
      <c r="Q28" s="15">
        <v>-220440851</v>
      </c>
    </row>
    <row r="29" spans="1:17" ht="18" x14ac:dyDescent="0.4">
      <c r="A29" s="12" t="s">
        <v>30</v>
      </c>
      <c r="C29" s="15">
        <v>2125000</v>
      </c>
      <c r="D29" s="16"/>
      <c r="E29" s="15">
        <v>27333889875</v>
      </c>
      <c r="F29" s="16"/>
      <c r="G29" s="15">
        <v>30882648375</v>
      </c>
      <c r="H29" s="16"/>
      <c r="I29" s="15">
        <v>-3548758500</v>
      </c>
      <c r="J29" s="16"/>
      <c r="K29" s="15">
        <v>2125000</v>
      </c>
      <c r="L29" s="16"/>
      <c r="M29" s="15">
        <v>27333889875</v>
      </c>
      <c r="N29" s="16"/>
      <c r="O29" s="15">
        <v>28458269065</v>
      </c>
      <c r="P29" s="16"/>
      <c r="Q29" s="15">
        <v>-1124379190</v>
      </c>
    </row>
    <row r="30" spans="1:17" ht="18" x14ac:dyDescent="0.4">
      <c r="A30" s="12" t="s">
        <v>31</v>
      </c>
      <c r="C30" s="15">
        <v>2827514</v>
      </c>
      <c r="D30" s="16"/>
      <c r="E30" s="15">
        <v>25436747140</v>
      </c>
      <c r="F30" s="16"/>
      <c r="G30" s="15">
        <v>25745923072</v>
      </c>
      <c r="H30" s="16"/>
      <c r="I30" s="15">
        <v>-309175932</v>
      </c>
      <c r="J30" s="16"/>
      <c r="K30" s="15">
        <v>2827514</v>
      </c>
      <c r="L30" s="16"/>
      <c r="M30" s="15">
        <v>25436747140</v>
      </c>
      <c r="N30" s="16"/>
      <c r="O30" s="15">
        <v>31111473343</v>
      </c>
      <c r="P30" s="16"/>
      <c r="Q30" s="15">
        <v>-5674726203</v>
      </c>
    </row>
    <row r="31" spans="1:17" ht="18" x14ac:dyDescent="0.4">
      <c r="A31" s="12" t="s">
        <v>32</v>
      </c>
      <c r="C31" s="15">
        <v>1816</v>
      </c>
      <c r="D31" s="16"/>
      <c r="E31" s="15">
        <v>4901104</v>
      </c>
      <c r="F31" s="16"/>
      <c r="G31" s="15">
        <v>5029273</v>
      </c>
      <c r="H31" s="16"/>
      <c r="I31" s="15">
        <v>-128169</v>
      </c>
      <c r="J31" s="16"/>
      <c r="K31" s="15">
        <v>1816</v>
      </c>
      <c r="L31" s="16"/>
      <c r="M31" s="15">
        <v>4901104</v>
      </c>
      <c r="N31" s="16"/>
      <c r="O31" s="15">
        <v>3457167</v>
      </c>
      <c r="P31" s="16"/>
      <c r="Q31" s="15">
        <v>1443937</v>
      </c>
    </row>
    <row r="32" spans="1:17" ht="18" x14ac:dyDescent="0.4">
      <c r="A32" s="12" t="s">
        <v>33</v>
      </c>
      <c r="C32" s="15">
        <v>550000</v>
      </c>
      <c r="D32" s="16"/>
      <c r="E32" s="15">
        <v>6877831950</v>
      </c>
      <c r="F32" s="16"/>
      <c r="G32" s="15">
        <v>7437134182</v>
      </c>
      <c r="H32" s="16"/>
      <c r="I32" s="15">
        <v>-559302232</v>
      </c>
      <c r="J32" s="16"/>
      <c r="K32" s="15">
        <v>550000</v>
      </c>
      <c r="L32" s="16"/>
      <c r="M32" s="15">
        <v>6877831950</v>
      </c>
      <c r="N32" s="16"/>
      <c r="O32" s="15">
        <v>9763581664</v>
      </c>
      <c r="P32" s="16"/>
      <c r="Q32" s="15">
        <v>-2885749714</v>
      </c>
    </row>
    <row r="33" spans="1:17" ht="18" x14ac:dyDescent="0.4">
      <c r="A33" s="12" t="s">
        <v>34</v>
      </c>
      <c r="C33" s="15">
        <v>0</v>
      </c>
      <c r="D33" s="16"/>
      <c r="E33" s="15">
        <v>0</v>
      </c>
      <c r="F33" s="16"/>
      <c r="G33" s="15">
        <v>-242548200</v>
      </c>
      <c r="H33" s="16"/>
      <c r="I33" s="15">
        <v>242548200</v>
      </c>
      <c r="J33" s="16"/>
      <c r="K33" s="21">
        <v>0</v>
      </c>
      <c r="L33" s="21"/>
      <c r="M33" s="21">
        <v>0</v>
      </c>
      <c r="N33" s="21"/>
      <c r="O33" s="21">
        <v>0</v>
      </c>
      <c r="P33" s="21"/>
      <c r="Q33" s="21">
        <v>0</v>
      </c>
    </row>
    <row r="34" spans="1:17" ht="18" x14ac:dyDescent="0.4">
      <c r="A34" s="12" t="s">
        <v>35</v>
      </c>
      <c r="C34" s="15">
        <v>303736</v>
      </c>
      <c r="D34" s="16"/>
      <c r="E34" s="15">
        <v>8891802300</v>
      </c>
      <c r="F34" s="16"/>
      <c r="G34" s="15">
        <v>8956415057</v>
      </c>
      <c r="H34" s="16"/>
      <c r="I34" s="15">
        <v>-64612757</v>
      </c>
      <c r="J34" s="16"/>
      <c r="K34" s="15">
        <v>303736</v>
      </c>
      <c r="L34" s="16"/>
      <c r="M34" s="15">
        <v>8891802300</v>
      </c>
      <c r="N34" s="16"/>
      <c r="O34" s="15">
        <v>6171439381</v>
      </c>
      <c r="P34" s="16"/>
      <c r="Q34" s="15">
        <v>2720362919</v>
      </c>
    </row>
    <row r="35" spans="1:17" ht="18" x14ac:dyDescent="0.4">
      <c r="A35" s="12" t="s">
        <v>36</v>
      </c>
      <c r="C35" s="15">
        <v>1000000</v>
      </c>
      <c r="D35" s="16"/>
      <c r="E35" s="15">
        <v>11053836000</v>
      </c>
      <c r="F35" s="16"/>
      <c r="G35" s="15">
        <v>12475327500</v>
      </c>
      <c r="H35" s="16"/>
      <c r="I35" s="15">
        <v>-1421491500</v>
      </c>
      <c r="J35" s="16"/>
      <c r="K35" s="15">
        <v>1000000</v>
      </c>
      <c r="L35" s="16"/>
      <c r="M35" s="15">
        <v>11053836000</v>
      </c>
      <c r="N35" s="16"/>
      <c r="O35" s="15">
        <v>11884985006</v>
      </c>
      <c r="P35" s="16"/>
      <c r="Q35" s="15">
        <v>-831149006</v>
      </c>
    </row>
    <row r="36" spans="1:17" ht="18" x14ac:dyDescent="0.4">
      <c r="A36" s="12" t="s">
        <v>37</v>
      </c>
      <c r="C36" s="15">
        <v>510000</v>
      </c>
      <c r="D36" s="16"/>
      <c r="E36" s="15">
        <v>4775615010</v>
      </c>
      <c r="F36" s="16"/>
      <c r="G36" s="15">
        <v>5566481190</v>
      </c>
      <c r="H36" s="16"/>
      <c r="I36" s="15">
        <v>-790866180</v>
      </c>
      <c r="J36" s="16"/>
      <c r="K36" s="15">
        <v>510000</v>
      </c>
      <c r="L36" s="16"/>
      <c r="M36" s="15">
        <v>4775615010</v>
      </c>
      <c r="N36" s="16"/>
      <c r="O36" s="15">
        <v>4815054994</v>
      </c>
      <c r="P36" s="16"/>
      <c r="Q36" s="15">
        <v>-39439984</v>
      </c>
    </row>
    <row r="37" spans="1:17" ht="18" x14ac:dyDescent="0.4">
      <c r="A37" s="12" t="s">
        <v>38</v>
      </c>
      <c r="C37" s="15">
        <v>89569</v>
      </c>
      <c r="D37" s="16"/>
      <c r="E37" s="15">
        <v>856526940</v>
      </c>
      <c r="F37" s="16"/>
      <c r="G37" s="15">
        <v>901044972</v>
      </c>
      <c r="H37" s="16"/>
      <c r="I37" s="15">
        <v>-44518032</v>
      </c>
      <c r="J37" s="16"/>
      <c r="K37" s="15">
        <v>89569</v>
      </c>
      <c r="L37" s="16"/>
      <c r="M37" s="15">
        <v>856526940</v>
      </c>
      <c r="N37" s="16"/>
      <c r="O37" s="15">
        <v>933988317</v>
      </c>
      <c r="P37" s="16"/>
      <c r="Q37" s="15">
        <v>-77461377</v>
      </c>
    </row>
    <row r="38" spans="1:17" ht="18" x14ac:dyDescent="0.4">
      <c r="A38" s="12" t="s">
        <v>39</v>
      </c>
      <c r="C38" s="15">
        <v>2860000</v>
      </c>
      <c r="D38" s="16"/>
      <c r="E38" s="15">
        <v>13788467550</v>
      </c>
      <c r="F38" s="16"/>
      <c r="G38" s="15">
        <v>18519226735</v>
      </c>
      <c r="H38" s="16"/>
      <c r="I38" s="15">
        <v>-4730759185</v>
      </c>
      <c r="J38" s="16"/>
      <c r="K38" s="15">
        <v>2860000</v>
      </c>
      <c r="L38" s="16"/>
      <c r="M38" s="15">
        <v>13788467550</v>
      </c>
      <c r="N38" s="16"/>
      <c r="O38" s="15">
        <v>21942213740</v>
      </c>
      <c r="P38" s="16"/>
      <c r="Q38" s="15">
        <v>-8153746190</v>
      </c>
    </row>
    <row r="39" spans="1:17" ht="18" x14ac:dyDescent="0.4">
      <c r="A39" s="12" t="s">
        <v>40</v>
      </c>
      <c r="C39" s="15">
        <v>0</v>
      </c>
      <c r="D39" s="16"/>
      <c r="E39" s="15">
        <v>0</v>
      </c>
      <c r="F39" s="16"/>
      <c r="G39" s="15">
        <v>-5198450338</v>
      </c>
      <c r="H39" s="16"/>
      <c r="I39" s="15">
        <v>5198450338</v>
      </c>
      <c r="J39" s="16"/>
      <c r="K39" s="16"/>
      <c r="L39" s="16"/>
      <c r="M39" s="16"/>
      <c r="N39" s="16"/>
      <c r="O39" s="16"/>
      <c r="P39" s="16"/>
      <c r="Q39" s="16"/>
    </row>
    <row r="40" spans="1:17" ht="36" x14ac:dyDescent="0.4">
      <c r="A40" s="12" t="s">
        <v>41</v>
      </c>
      <c r="C40" s="15">
        <v>497171</v>
      </c>
      <c r="D40" s="16"/>
      <c r="E40" s="15">
        <v>8055669171</v>
      </c>
      <c r="F40" s="16"/>
      <c r="G40" s="15">
        <v>9587728951</v>
      </c>
      <c r="H40" s="16"/>
      <c r="I40" s="15">
        <v>-1532059780</v>
      </c>
      <c r="J40" s="16"/>
      <c r="K40" s="15">
        <v>497171</v>
      </c>
      <c r="L40" s="16"/>
      <c r="M40" s="15">
        <v>8055669171</v>
      </c>
      <c r="N40" s="16"/>
      <c r="O40" s="15">
        <v>11736922659</v>
      </c>
      <c r="P40" s="16"/>
      <c r="Q40" s="15">
        <v>-3681253488</v>
      </c>
    </row>
    <row r="41" spans="1:17" ht="18" x14ac:dyDescent="0.4">
      <c r="A41" s="12" t="s">
        <v>42</v>
      </c>
      <c r="C41" s="15">
        <v>4000000</v>
      </c>
      <c r="D41" s="16"/>
      <c r="E41" s="15">
        <v>26720064000</v>
      </c>
      <c r="F41" s="16"/>
      <c r="G41" s="15">
        <v>25606728000</v>
      </c>
      <c r="H41" s="16"/>
      <c r="I41" s="15">
        <v>1113336000</v>
      </c>
      <c r="J41" s="16"/>
      <c r="K41" s="15">
        <v>4000000</v>
      </c>
      <c r="L41" s="16"/>
      <c r="M41" s="15">
        <v>26720064000</v>
      </c>
      <c r="N41" s="16"/>
      <c r="O41" s="15">
        <v>25149465000</v>
      </c>
      <c r="P41" s="16"/>
      <c r="Q41" s="15">
        <v>1570599000</v>
      </c>
    </row>
    <row r="42" spans="1:17" ht="18" x14ac:dyDescent="0.4">
      <c r="A42" s="12" t="s">
        <v>43</v>
      </c>
      <c r="C42" s="15">
        <v>522222</v>
      </c>
      <c r="D42" s="16"/>
      <c r="E42" s="15">
        <v>7776339391</v>
      </c>
      <c r="F42" s="16"/>
      <c r="G42" s="15">
        <v>7301846164</v>
      </c>
      <c r="H42" s="16"/>
      <c r="I42" s="15">
        <v>474493227</v>
      </c>
      <c r="J42" s="16"/>
      <c r="K42" s="15">
        <v>522222</v>
      </c>
      <c r="L42" s="16"/>
      <c r="M42" s="15">
        <v>7776339391</v>
      </c>
      <c r="N42" s="16"/>
      <c r="O42" s="15">
        <v>9240243068</v>
      </c>
      <c r="P42" s="16"/>
      <c r="Q42" s="15">
        <v>-1463903677</v>
      </c>
    </row>
    <row r="43" spans="1:17" ht="18" x14ac:dyDescent="0.4">
      <c r="A43" s="12" t="s">
        <v>44</v>
      </c>
      <c r="C43" s="15">
        <v>89959</v>
      </c>
      <c r="D43" s="16"/>
      <c r="E43" s="15">
        <v>481993980</v>
      </c>
      <c r="F43" s="16"/>
      <c r="G43" s="15">
        <v>504349916</v>
      </c>
      <c r="H43" s="16"/>
      <c r="I43" s="15">
        <v>-22355936</v>
      </c>
      <c r="J43" s="16"/>
      <c r="K43" s="15">
        <v>89959</v>
      </c>
      <c r="L43" s="16"/>
      <c r="M43" s="15">
        <v>481993980</v>
      </c>
      <c r="N43" s="16"/>
      <c r="O43" s="15">
        <v>670488150</v>
      </c>
      <c r="P43" s="16"/>
      <c r="Q43" s="15">
        <v>-188494170</v>
      </c>
    </row>
    <row r="44" spans="1:17" ht="18" x14ac:dyDescent="0.4">
      <c r="A44" s="12" t="s">
        <v>45</v>
      </c>
      <c r="C44" s="15">
        <v>700000</v>
      </c>
      <c r="D44" s="16"/>
      <c r="E44" s="15">
        <v>52779084750</v>
      </c>
      <c r="F44" s="16"/>
      <c r="G44" s="15">
        <v>62061523650</v>
      </c>
      <c r="H44" s="16"/>
      <c r="I44" s="15">
        <v>-9282438900</v>
      </c>
      <c r="J44" s="16"/>
      <c r="K44" s="15">
        <v>700000</v>
      </c>
      <c r="L44" s="16"/>
      <c r="M44" s="15">
        <v>52779084750</v>
      </c>
      <c r="N44" s="16"/>
      <c r="O44" s="15">
        <v>66296316395</v>
      </c>
      <c r="P44" s="16"/>
      <c r="Q44" s="15">
        <v>-13517231645</v>
      </c>
    </row>
    <row r="45" spans="1:17" ht="18" x14ac:dyDescent="0.4">
      <c r="A45" s="12" t="s">
        <v>46</v>
      </c>
      <c r="C45" s="15">
        <v>1119227</v>
      </c>
      <c r="D45" s="16"/>
      <c r="E45" s="15">
        <v>26278846697</v>
      </c>
      <c r="F45" s="16"/>
      <c r="G45" s="15">
        <v>23630935810</v>
      </c>
      <c r="H45" s="16"/>
      <c r="I45" s="15">
        <v>2647910887</v>
      </c>
      <c r="J45" s="16"/>
      <c r="K45" s="15">
        <v>1119227</v>
      </c>
      <c r="L45" s="16"/>
      <c r="M45" s="15">
        <v>26278846697</v>
      </c>
      <c r="N45" s="16"/>
      <c r="O45" s="15">
        <v>28908125542</v>
      </c>
      <c r="P45" s="16"/>
      <c r="Q45" s="15">
        <v>-2629278845</v>
      </c>
    </row>
    <row r="46" spans="1:17" ht="18" x14ac:dyDescent="0.4">
      <c r="A46" s="12" t="s">
        <v>47</v>
      </c>
      <c r="C46" s="15">
        <v>525000</v>
      </c>
      <c r="D46" s="16"/>
      <c r="E46" s="15">
        <f>37244742334-30</f>
        <v>37244742304</v>
      </c>
      <c r="F46" s="16"/>
      <c r="G46" s="15">
        <f>36610314772-30</f>
        <v>36610314742</v>
      </c>
      <c r="H46" s="16"/>
      <c r="I46" s="15">
        <v>634427562</v>
      </c>
      <c r="J46" s="16"/>
      <c r="K46" s="15">
        <v>525000</v>
      </c>
      <c r="L46" s="16"/>
      <c r="M46" s="15">
        <f>37244742334-30</f>
        <v>37244742304</v>
      </c>
      <c r="N46" s="16"/>
      <c r="O46" s="15">
        <f>31199849730-30</f>
        <v>31199849700</v>
      </c>
      <c r="P46" s="16"/>
      <c r="Q46" s="15">
        <v>6044892604</v>
      </c>
    </row>
    <row r="47" spans="1:17" ht="18.75" thickBot="1" x14ac:dyDescent="0.45">
      <c r="A47" s="7" t="s">
        <v>48</v>
      </c>
      <c r="C47" s="17">
        <f>SUM(C9:$C$46)</f>
        <v>90347892</v>
      </c>
      <c r="D47" s="16"/>
      <c r="E47" s="17">
        <f>SUM(E9:$E$46)</f>
        <v>632191312867</v>
      </c>
      <c r="F47" s="16"/>
      <c r="G47" s="17">
        <f>SUM(G9:$G$46)</f>
        <v>644307300449</v>
      </c>
      <c r="H47" s="16"/>
      <c r="I47" s="17">
        <f>SUM(I9:$I$46)</f>
        <v>-12115987582</v>
      </c>
      <c r="J47" s="16"/>
      <c r="K47" s="17">
        <f>SUM(K9:$K$46)</f>
        <v>90347892</v>
      </c>
      <c r="L47" s="16"/>
      <c r="M47" s="17">
        <f>SUM(M9:$M$46)</f>
        <v>632191312867</v>
      </c>
      <c r="N47" s="16"/>
      <c r="O47" s="17">
        <f>SUM(O9:$O$46)</f>
        <v>668969789701</v>
      </c>
      <c r="P47" s="16"/>
      <c r="Q47" s="17">
        <f>SUM(Q9:$Q$46)</f>
        <v>-36778476834</v>
      </c>
    </row>
    <row r="48" spans="1:17" ht="18" x14ac:dyDescent="0.4">
      <c r="C48" s="9"/>
      <c r="E48" s="9"/>
      <c r="G48" s="9"/>
      <c r="I48" s="9"/>
      <c r="K48" s="9"/>
      <c r="M48" s="9"/>
      <c r="O48" s="9"/>
      <c r="Q48" s="9"/>
    </row>
    <row r="50" spans="1:17" ht="18" x14ac:dyDescent="0.4">
      <c r="A50" s="43" t="s">
        <v>211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5"/>
    </row>
    <row r="53" spans="1:17" ht="18" x14ac:dyDescent="0.4">
      <c r="C53" s="17"/>
      <c r="D53" s="16"/>
      <c r="E53" s="17"/>
      <c r="F53" s="16"/>
      <c r="G53" s="17"/>
      <c r="H53" s="16"/>
      <c r="I53" s="17"/>
      <c r="J53" s="16"/>
      <c r="K53" s="17"/>
      <c r="L53" s="16"/>
      <c r="M53" s="17"/>
      <c r="N53" s="16"/>
      <c r="O53" s="17"/>
      <c r="P53" s="16"/>
      <c r="Q53" s="17"/>
    </row>
    <row r="56" spans="1:17" x14ac:dyDescent="0.4">
      <c r="E56" s="16"/>
    </row>
  </sheetData>
  <mergeCells count="7">
    <mergeCell ref="A50:Q50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47"/>
  <sheetViews>
    <sheetView rightToLeft="1" topLeftCell="A34" workbookViewId="0">
      <selection activeCell="I31" sqref="I31"/>
    </sheetView>
  </sheetViews>
  <sheetFormatPr defaultRowHeight="17.25" x14ac:dyDescent="0.4"/>
  <cols>
    <col min="1" max="1" width="21.28515625" style="1" customWidth="1"/>
    <col min="2" max="2" width="1.42578125" style="1" customWidth="1"/>
    <col min="3" max="3" width="17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7" style="1" customWidth="1"/>
    <col min="10" max="10" width="1.42578125" style="1" customWidth="1"/>
    <col min="11" max="11" width="10.7109375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7" style="1" customWidth="1"/>
    <col min="18" max="18" width="1.42578125" style="1" customWidth="1"/>
    <col min="19" max="19" width="17" style="1" customWidth="1"/>
    <col min="20" max="20" width="1.42578125" style="1" customWidth="1"/>
    <col min="21" max="21" width="10.7109375" style="1" customWidth="1"/>
    <col min="22" max="16384" width="9.140625" style="1"/>
  </cols>
  <sheetData>
    <row r="1" spans="1:21" ht="20.100000000000001" customHeight="1" x14ac:dyDescent="0.4">
      <c r="A1" s="41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</row>
    <row r="2" spans="1:21" ht="20.100000000000001" customHeight="1" x14ac:dyDescent="0.4">
      <c r="A2" s="41" t="s">
        <v>135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spans="1:21" ht="20.100000000000001" customHeight="1" x14ac:dyDescent="0.4">
      <c r="A3" s="41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</row>
    <row r="5" spans="1:21" ht="18.75" x14ac:dyDescent="0.4">
      <c r="A5" s="42" t="s">
        <v>214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</row>
    <row r="7" spans="1:21" ht="18.75" x14ac:dyDescent="0.4">
      <c r="C7" s="35" t="s">
        <v>151</v>
      </c>
      <c r="D7" s="36"/>
      <c r="E7" s="36"/>
      <c r="F7" s="36"/>
      <c r="G7" s="36"/>
      <c r="H7" s="36"/>
      <c r="I7" s="36"/>
      <c r="J7" s="36"/>
      <c r="K7" s="36"/>
      <c r="M7" s="35" t="s">
        <v>7</v>
      </c>
      <c r="N7" s="36"/>
      <c r="O7" s="36"/>
      <c r="P7" s="36"/>
      <c r="Q7" s="36"/>
      <c r="R7" s="36"/>
      <c r="S7" s="36"/>
      <c r="T7" s="36"/>
      <c r="U7" s="36"/>
    </row>
    <row r="8" spans="1:21" ht="37.5" x14ac:dyDescent="0.4">
      <c r="A8" s="10" t="s">
        <v>215</v>
      </c>
      <c r="C8" s="11" t="s">
        <v>149</v>
      </c>
      <c r="E8" s="11" t="s">
        <v>216</v>
      </c>
      <c r="G8" s="11" t="s">
        <v>217</v>
      </c>
      <c r="I8" s="11" t="s">
        <v>218</v>
      </c>
      <c r="K8" s="11" t="s">
        <v>219</v>
      </c>
      <c r="M8" s="11" t="s">
        <v>149</v>
      </c>
      <c r="O8" s="11" t="s">
        <v>216</v>
      </c>
      <c r="Q8" s="11" t="s">
        <v>217</v>
      </c>
      <c r="S8" s="11" t="s">
        <v>218</v>
      </c>
      <c r="U8" s="11" t="s">
        <v>219</v>
      </c>
    </row>
    <row r="9" spans="1:21" ht="18" x14ac:dyDescent="0.4">
      <c r="A9" s="12" t="s">
        <v>220</v>
      </c>
      <c r="C9" s="15">
        <v>0</v>
      </c>
      <c r="D9" s="16"/>
      <c r="E9" s="15">
        <v>-2811900941</v>
      </c>
      <c r="F9" s="16"/>
      <c r="G9" s="15">
        <v>0</v>
      </c>
      <c r="H9" s="16"/>
      <c r="I9" s="15">
        <v>-2811900941</v>
      </c>
      <c r="K9" s="6">
        <v>0.42273262876356282</v>
      </c>
      <c r="M9" s="15">
        <v>536247400</v>
      </c>
      <c r="N9" s="16"/>
      <c r="O9" s="15">
        <v>-9203756854</v>
      </c>
      <c r="P9" s="16"/>
      <c r="Q9" s="15">
        <v>-1394105476</v>
      </c>
      <c r="R9" s="16"/>
      <c r="S9" s="15">
        <v>-10061614930</v>
      </c>
      <c r="U9" s="6">
        <v>-0.58906370899879956</v>
      </c>
    </row>
    <row r="10" spans="1:21" ht="18" x14ac:dyDescent="0.4">
      <c r="A10" s="12" t="s">
        <v>18</v>
      </c>
      <c r="C10" s="15">
        <v>0</v>
      </c>
      <c r="D10" s="16"/>
      <c r="E10" s="15">
        <v>-10990591</v>
      </c>
      <c r="F10" s="16"/>
      <c r="G10" s="15">
        <v>0</v>
      </c>
      <c r="H10" s="16"/>
      <c r="I10" s="15">
        <v>-10990591</v>
      </c>
      <c r="K10" s="6">
        <v>1.6522919983955277E-3</v>
      </c>
      <c r="M10" s="15">
        <v>0</v>
      </c>
      <c r="N10" s="16"/>
      <c r="O10" s="15">
        <v>-6000862990</v>
      </c>
      <c r="P10" s="16"/>
      <c r="Q10" s="15">
        <v>0</v>
      </c>
      <c r="R10" s="16"/>
      <c r="S10" s="15">
        <v>-6000862990</v>
      </c>
      <c r="U10" s="6">
        <v>-0.35132437831061242</v>
      </c>
    </row>
    <row r="11" spans="1:21" ht="18" x14ac:dyDescent="0.4">
      <c r="A11" s="12" t="s">
        <v>19</v>
      </c>
      <c r="C11" s="15">
        <v>0</v>
      </c>
      <c r="D11" s="16"/>
      <c r="E11" s="15">
        <v>-684941947</v>
      </c>
      <c r="F11" s="16"/>
      <c r="G11" s="15">
        <v>0</v>
      </c>
      <c r="H11" s="16"/>
      <c r="I11" s="15">
        <v>-684941947</v>
      </c>
      <c r="K11" s="6">
        <v>0.10297208752409708</v>
      </c>
      <c r="M11" s="15">
        <v>42000000</v>
      </c>
      <c r="N11" s="16"/>
      <c r="O11" s="15">
        <v>-1174705065</v>
      </c>
      <c r="P11" s="16"/>
      <c r="Q11" s="15">
        <v>104699564</v>
      </c>
      <c r="R11" s="16"/>
      <c r="S11" s="15">
        <v>-1028005501</v>
      </c>
      <c r="U11" s="6">
        <v>-6.0185242379398943E-2</v>
      </c>
    </row>
    <row r="12" spans="1:21" ht="18" x14ac:dyDescent="0.4">
      <c r="A12" s="12" t="s">
        <v>221</v>
      </c>
      <c r="C12" s="15">
        <v>0</v>
      </c>
      <c r="D12" s="16"/>
      <c r="E12" s="15">
        <v>411536700</v>
      </c>
      <c r="F12" s="16"/>
      <c r="G12" s="15">
        <v>0</v>
      </c>
      <c r="H12" s="16"/>
      <c r="I12" s="15">
        <v>411536700</v>
      </c>
      <c r="K12" s="6">
        <v>-6.1869174865673802E-2</v>
      </c>
      <c r="M12" s="15">
        <v>0</v>
      </c>
      <c r="N12" s="16"/>
      <c r="O12" s="15">
        <v>-1193993291</v>
      </c>
      <c r="P12" s="16"/>
      <c r="Q12" s="15">
        <v>0</v>
      </c>
      <c r="R12" s="16"/>
      <c r="S12" s="15">
        <v>-1193993291</v>
      </c>
      <c r="U12" s="6">
        <v>-6.9903104164625682E-2</v>
      </c>
    </row>
    <row r="13" spans="1:21" ht="18" x14ac:dyDescent="0.4">
      <c r="A13" s="12" t="s">
        <v>24</v>
      </c>
      <c r="C13" s="15">
        <v>0</v>
      </c>
      <c r="D13" s="16"/>
      <c r="E13" s="15">
        <v>0</v>
      </c>
      <c r="F13" s="16"/>
      <c r="G13" s="15">
        <v>0</v>
      </c>
      <c r="H13" s="16"/>
      <c r="I13" s="15">
        <v>0</v>
      </c>
      <c r="K13" s="6">
        <v>0</v>
      </c>
      <c r="M13" s="15">
        <v>0</v>
      </c>
      <c r="N13" s="16"/>
      <c r="O13" s="15">
        <v>-425196000</v>
      </c>
      <c r="P13" s="16"/>
      <c r="Q13" s="15">
        <v>0</v>
      </c>
      <c r="R13" s="16"/>
      <c r="S13" s="15">
        <v>-425196000</v>
      </c>
      <c r="U13" s="6">
        <v>-2.4893372938041225E-2</v>
      </c>
    </row>
    <row r="14" spans="1:21" ht="36" x14ac:dyDescent="0.4">
      <c r="A14" s="12" t="s">
        <v>26</v>
      </c>
      <c r="C14" s="15">
        <v>0</v>
      </c>
      <c r="D14" s="16"/>
      <c r="E14" s="15">
        <v>1992226220</v>
      </c>
      <c r="F14" s="16"/>
      <c r="G14" s="15">
        <v>0</v>
      </c>
      <c r="H14" s="16"/>
      <c r="I14" s="15">
        <v>1992226220</v>
      </c>
      <c r="K14" s="6">
        <v>-0.29950522608836666</v>
      </c>
      <c r="M14" s="15">
        <v>0</v>
      </c>
      <c r="N14" s="16"/>
      <c r="O14" s="15">
        <v>5553054919</v>
      </c>
      <c r="P14" s="16"/>
      <c r="Q14" s="15">
        <v>1676169118</v>
      </c>
      <c r="R14" s="16"/>
      <c r="S14" s="15">
        <v>7229224037</v>
      </c>
      <c r="U14" s="6">
        <v>0.42323956482585195</v>
      </c>
    </row>
    <row r="15" spans="1:21" ht="36" x14ac:dyDescent="0.4">
      <c r="A15" s="12" t="s">
        <v>27</v>
      </c>
      <c r="C15" s="15">
        <v>0</v>
      </c>
      <c r="D15" s="16"/>
      <c r="E15" s="15">
        <v>914028975</v>
      </c>
      <c r="F15" s="16"/>
      <c r="G15" s="15">
        <v>0</v>
      </c>
      <c r="H15" s="16"/>
      <c r="I15" s="15">
        <v>914028975</v>
      </c>
      <c r="K15" s="6">
        <v>-0.13741233403136971</v>
      </c>
      <c r="M15" s="15">
        <v>0</v>
      </c>
      <c r="N15" s="16"/>
      <c r="O15" s="15">
        <v>-5397584876</v>
      </c>
      <c r="P15" s="16"/>
      <c r="Q15" s="15">
        <v>0</v>
      </c>
      <c r="R15" s="16"/>
      <c r="S15" s="15">
        <v>-5397584876</v>
      </c>
      <c r="U15" s="6">
        <v>-0.31600507362016345</v>
      </c>
    </row>
    <row r="16" spans="1:21" ht="18" x14ac:dyDescent="0.4">
      <c r="A16" s="12" t="s">
        <v>28</v>
      </c>
      <c r="C16" s="15">
        <v>0</v>
      </c>
      <c r="D16" s="16"/>
      <c r="E16" s="15">
        <v>168292665</v>
      </c>
      <c r="F16" s="16"/>
      <c r="G16" s="15">
        <v>0</v>
      </c>
      <c r="H16" s="16"/>
      <c r="I16" s="15">
        <v>168292665</v>
      </c>
      <c r="K16" s="6">
        <v>-2.5300607016325062E-2</v>
      </c>
      <c r="M16" s="15">
        <v>345000000</v>
      </c>
      <c r="N16" s="16"/>
      <c r="O16" s="15">
        <v>-478685061</v>
      </c>
      <c r="P16" s="16"/>
      <c r="Q16" s="15">
        <v>172507939</v>
      </c>
      <c r="R16" s="16"/>
      <c r="S16" s="15">
        <v>38822878</v>
      </c>
      <c r="U16" s="6">
        <v>2.2729103297822089E-3</v>
      </c>
    </row>
    <row r="17" spans="1:21" ht="18" x14ac:dyDescent="0.4">
      <c r="A17" s="12" t="s">
        <v>29</v>
      </c>
      <c r="C17" s="15">
        <v>0</v>
      </c>
      <c r="D17" s="16"/>
      <c r="E17" s="15">
        <v>-2452662133</v>
      </c>
      <c r="F17" s="16"/>
      <c r="G17" s="15">
        <v>0</v>
      </c>
      <c r="H17" s="16"/>
      <c r="I17" s="15">
        <v>-2452662133</v>
      </c>
      <c r="K17" s="6">
        <v>0.36872575979977851</v>
      </c>
      <c r="M17" s="15">
        <v>0</v>
      </c>
      <c r="N17" s="16"/>
      <c r="O17" s="15">
        <v>-220440851</v>
      </c>
      <c r="P17" s="16"/>
      <c r="Q17" s="15">
        <v>1726763283</v>
      </c>
      <c r="R17" s="16"/>
      <c r="S17" s="15">
        <v>1506322432</v>
      </c>
      <c r="U17" s="6">
        <v>8.8188614344239469E-2</v>
      </c>
    </row>
    <row r="18" spans="1:21" ht="18" x14ac:dyDescent="0.4">
      <c r="A18" s="12" t="s">
        <v>30</v>
      </c>
      <c r="C18" s="15">
        <v>0</v>
      </c>
      <c r="D18" s="16"/>
      <c r="E18" s="15">
        <v>-3548758500</v>
      </c>
      <c r="F18" s="16"/>
      <c r="G18" s="15">
        <v>0</v>
      </c>
      <c r="H18" s="16"/>
      <c r="I18" s="15">
        <v>-3548758500</v>
      </c>
      <c r="K18" s="6">
        <v>0.53350955137791178</v>
      </c>
      <c r="M18" s="15">
        <v>0</v>
      </c>
      <c r="N18" s="16"/>
      <c r="O18" s="15">
        <v>-1124379190</v>
      </c>
      <c r="P18" s="16"/>
      <c r="Q18" s="15">
        <v>1681622332</v>
      </c>
      <c r="R18" s="16"/>
      <c r="S18" s="15">
        <v>557243142</v>
      </c>
      <c r="U18" s="6">
        <v>3.2624157684860308E-2</v>
      </c>
    </row>
    <row r="19" spans="1:21" ht="18" x14ac:dyDescent="0.4">
      <c r="A19" s="12" t="s">
        <v>31</v>
      </c>
      <c r="C19" s="15">
        <v>0</v>
      </c>
      <c r="D19" s="16"/>
      <c r="E19" s="15">
        <v>-309175932</v>
      </c>
      <c r="F19" s="16"/>
      <c r="G19" s="15">
        <v>0</v>
      </c>
      <c r="H19" s="16"/>
      <c r="I19" s="15">
        <v>-309175932</v>
      </c>
      <c r="K19" s="6">
        <v>4.648056856451848E-2</v>
      </c>
      <c r="M19" s="15">
        <v>0</v>
      </c>
      <c r="N19" s="16"/>
      <c r="O19" s="15">
        <v>-5674726203</v>
      </c>
      <c r="P19" s="16"/>
      <c r="Q19" s="15">
        <v>0</v>
      </c>
      <c r="R19" s="16"/>
      <c r="S19" s="15">
        <v>-5674726203</v>
      </c>
      <c r="U19" s="6">
        <v>-0.33223049062680188</v>
      </c>
    </row>
    <row r="20" spans="1:21" ht="18" x14ac:dyDescent="0.4">
      <c r="A20" s="12" t="s">
        <v>32</v>
      </c>
      <c r="C20" s="15">
        <v>0</v>
      </c>
      <c r="D20" s="16"/>
      <c r="E20" s="15">
        <v>-128169</v>
      </c>
      <c r="F20" s="16"/>
      <c r="G20" s="15">
        <v>0</v>
      </c>
      <c r="H20" s="16"/>
      <c r="I20" s="15">
        <v>-128169</v>
      </c>
      <c r="K20" s="6">
        <v>1.9268537346386231E-5</v>
      </c>
      <c r="M20" s="15">
        <v>0</v>
      </c>
      <c r="N20" s="16"/>
      <c r="O20" s="15">
        <v>1443937</v>
      </c>
      <c r="P20" s="16"/>
      <c r="Q20" s="15">
        <v>0</v>
      </c>
      <c r="R20" s="16"/>
      <c r="S20" s="15">
        <v>1443937</v>
      </c>
      <c r="U20" s="6">
        <v>8.4536219155486962E-5</v>
      </c>
    </row>
    <row r="21" spans="1:21" ht="18" x14ac:dyDescent="0.4">
      <c r="A21" s="12" t="s">
        <v>34</v>
      </c>
      <c r="C21" s="15">
        <v>0</v>
      </c>
      <c r="D21" s="16"/>
      <c r="E21" s="15">
        <v>242548200</v>
      </c>
      <c r="F21" s="16"/>
      <c r="G21" s="15">
        <v>-251075490</v>
      </c>
      <c r="H21" s="16"/>
      <c r="I21" s="15">
        <v>-8527290</v>
      </c>
      <c r="K21" s="6">
        <v>1.2819668237129558E-3</v>
      </c>
      <c r="M21" s="15">
        <v>0</v>
      </c>
      <c r="N21" s="16"/>
      <c r="O21" s="15">
        <v>0</v>
      </c>
      <c r="P21" s="16"/>
      <c r="Q21" s="15">
        <v>-251075490</v>
      </c>
      <c r="R21" s="16"/>
      <c r="S21" s="15">
        <v>-251075490</v>
      </c>
      <c r="U21" s="6">
        <v>-1.4699375836488209E-2</v>
      </c>
    </row>
    <row r="22" spans="1:21" ht="18" x14ac:dyDescent="0.4">
      <c r="A22" s="12" t="s">
        <v>35</v>
      </c>
      <c r="C22" s="15">
        <v>0</v>
      </c>
      <c r="D22" s="16"/>
      <c r="E22" s="15">
        <v>-64612757</v>
      </c>
      <c r="F22" s="16"/>
      <c r="G22" s="15">
        <v>0</v>
      </c>
      <c r="H22" s="16"/>
      <c r="I22" s="15">
        <v>-64612757</v>
      </c>
      <c r="K22" s="6">
        <v>9.7136852226940868E-3</v>
      </c>
      <c r="M22" s="15">
        <v>0</v>
      </c>
      <c r="N22" s="16"/>
      <c r="O22" s="15">
        <v>2720362919</v>
      </c>
      <c r="P22" s="16"/>
      <c r="Q22" s="15">
        <v>2147178697</v>
      </c>
      <c r="R22" s="16"/>
      <c r="S22" s="15">
        <v>4867541616</v>
      </c>
      <c r="U22" s="6">
        <v>0.28497335049841449</v>
      </c>
    </row>
    <row r="23" spans="1:21" ht="18" x14ac:dyDescent="0.4">
      <c r="A23" s="12" t="s">
        <v>36</v>
      </c>
      <c r="C23" s="15">
        <v>0</v>
      </c>
      <c r="D23" s="16"/>
      <c r="E23" s="15">
        <v>-2212357680</v>
      </c>
      <c r="F23" s="16"/>
      <c r="G23" s="15">
        <v>0</v>
      </c>
      <c r="H23" s="16"/>
      <c r="I23" s="15">
        <v>-2212357680</v>
      </c>
      <c r="K23" s="6">
        <v>0.33259911976097495</v>
      </c>
      <c r="M23" s="15">
        <v>2000000000</v>
      </c>
      <c r="N23" s="16"/>
      <c r="O23" s="15">
        <v>-870588990</v>
      </c>
      <c r="P23" s="16"/>
      <c r="Q23" s="15">
        <v>0</v>
      </c>
      <c r="R23" s="16"/>
      <c r="S23" s="15">
        <v>1129411010</v>
      </c>
      <c r="U23" s="6">
        <v>6.6122093040056368E-2</v>
      </c>
    </row>
    <row r="24" spans="1:21" ht="18" x14ac:dyDescent="0.4">
      <c r="A24" s="12" t="s">
        <v>38</v>
      </c>
      <c r="C24" s="15">
        <v>0</v>
      </c>
      <c r="D24" s="16"/>
      <c r="E24" s="15">
        <v>-44518032</v>
      </c>
      <c r="F24" s="16"/>
      <c r="G24" s="15">
        <v>0</v>
      </c>
      <c r="H24" s="16"/>
      <c r="I24" s="15">
        <v>-44518032</v>
      </c>
      <c r="K24" s="6">
        <v>6.6927054293910168E-3</v>
      </c>
      <c r="M24" s="15">
        <v>2595827600</v>
      </c>
      <c r="N24" s="16"/>
      <c r="O24" s="15">
        <v>-77461377</v>
      </c>
      <c r="P24" s="16"/>
      <c r="Q24" s="15">
        <v>4419892891</v>
      </c>
      <c r="R24" s="16"/>
      <c r="S24" s="15">
        <v>6938259114</v>
      </c>
      <c r="U24" s="6">
        <v>0.40620483651202149</v>
      </c>
    </row>
    <row r="25" spans="1:21" ht="18" x14ac:dyDescent="0.4">
      <c r="A25" s="12" t="s">
        <v>39</v>
      </c>
      <c r="C25" s="15">
        <v>0</v>
      </c>
      <c r="D25" s="16"/>
      <c r="E25" s="15">
        <v>467691153</v>
      </c>
      <c r="F25" s="16"/>
      <c r="G25" s="15">
        <v>0</v>
      </c>
      <c r="H25" s="16"/>
      <c r="I25" s="15">
        <v>467691153</v>
      </c>
      <c r="K25" s="6">
        <v>-7.0311264409919222E-2</v>
      </c>
      <c r="M25" s="15">
        <v>0</v>
      </c>
      <c r="N25" s="16"/>
      <c r="O25" s="15">
        <v>-8153746190</v>
      </c>
      <c r="P25" s="16"/>
      <c r="Q25" s="15">
        <v>0</v>
      </c>
      <c r="R25" s="16"/>
      <c r="S25" s="15">
        <v>-8153746190</v>
      </c>
      <c r="U25" s="6">
        <v>-0.47736630812567088</v>
      </c>
    </row>
    <row r="26" spans="1:21" ht="36" x14ac:dyDescent="0.4">
      <c r="A26" s="12" t="s">
        <v>41</v>
      </c>
      <c r="C26" s="15">
        <v>0</v>
      </c>
      <c r="D26" s="16"/>
      <c r="E26" s="15">
        <v>-1532059780</v>
      </c>
      <c r="F26" s="16"/>
      <c r="G26" s="15">
        <v>0</v>
      </c>
      <c r="H26" s="16"/>
      <c r="I26" s="15">
        <v>-1532059780</v>
      </c>
      <c r="K26" s="6">
        <v>0.23032520412756807</v>
      </c>
      <c r="M26" s="15">
        <v>0</v>
      </c>
      <c r="N26" s="16"/>
      <c r="O26" s="15">
        <v>-3681253488</v>
      </c>
      <c r="P26" s="16"/>
      <c r="Q26" s="15">
        <v>-10974614</v>
      </c>
      <c r="R26" s="16"/>
      <c r="S26" s="15">
        <v>-3692228102</v>
      </c>
      <c r="U26" s="6">
        <v>-0.21616386587691822</v>
      </c>
    </row>
    <row r="27" spans="1:21" ht="18" x14ac:dyDescent="0.4">
      <c r="A27" s="12" t="s">
        <v>42</v>
      </c>
      <c r="C27" s="15">
        <v>0</v>
      </c>
      <c r="D27" s="16"/>
      <c r="E27" s="15">
        <v>1113336000</v>
      </c>
      <c r="F27" s="16"/>
      <c r="G27" s="15">
        <v>0</v>
      </c>
      <c r="H27" s="16"/>
      <c r="I27" s="15">
        <v>1113336000</v>
      </c>
      <c r="K27" s="6">
        <v>-0.16737554553032527</v>
      </c>
      <c r="M27" s="15">
        <v>560000000</v>
      </c>
      <c r="N27" s="16"/>
      <c r="O27" s="15">
        <v>1570599000</v>
      </c>
      <c r="P27" s="16"/>
      <c r="Q27" s="15">
        <v>0</v>
      </c>
      <c r="R27" s="16"/>
      <c r="S27" s="15">
        <v>2130599000</v>
      </c>
      <c r="U27" s="6">
        <v>0.12473728701214898</v>
      </c>
    </row>
    <row r="28" spans="1:21" ht="18" x14ac:dyDescent="0.4">
      <c r="A28" s="12" t="s">
        <v>43</v>
      </c>
      <c r="C28" s="15">
        <v>0</v>
      </c>
      <c r="D28" s="16"/>
      <c r="E28" s="15">
        <v>474493227</v>
      </c>
      <c r="F28" s="16"/>
      <c r="G28" s="15">
        <v>-452168080</v>
      </c>
      <c r="H28" s="16"/>
      <c r="I28" s="15">
        <v>22325147</v>
      </c>
      <c r="K28" s="6">
        <v>-3.3562946479496797E-3</v>
      </c>
      <c r="M28" s="15">
        <v>108333300</v>
      </c>
      <c r="N28" s="16"/>
      <c r="O28" s="15">
        <v>-1463903677</v>
      </c>
      <c r="P28" s="16"/>
      <c r="Q28" s="15">
        <v>-452168080</v>
      </c>
      <c r="R28" s="16"/>
      <c r="S28" s="15">
        <v>-1807738457</v>
      </c>
      <c r="U28" s="6">
        <v>-0.10583520913776283</v>
      </c>
    </row>
    <row r="29" spans="1:21" ht="18" x14ac:dyDescent="0.4">
      <c r="A29" s="12" t="s">
        <v>44</v>
      </c>
      <c r="C29" s="15">
        <v>0</v>
      </c>
      <c r="D29" s="16"/>
      <c r="E29" s="15">
        <v>-22355936</v>
      </c>
      <c r="F29" s="16"/>
      <c r="G29" s="15">
        <v>0</v>
      </c>
      <c r="H29" s="16"/>
      <c r="I29" s="15">
        <v>-22355936</v>
      </c>
      <c r="K29" s="6">
        <v>3.3609233724958484E-3</v>
      </c>
      <c r="M29" s="15">
        <v>58828515</v>
      </c>
      <c r="N29" s="16"/>
      <c r="O29" s="15">
        <v>-188494170</v>
      </c>
      <c r="P29" s="16"/>
      <c r="Q29" s="15">
        <v>0</v>
      </c>
      <c r="R29" s="16"/>
      <c r="S29" s="15">
        <v>-129665655</v>
      </c>
      <c r="U29" s="6">
        <v>-7.5913590606929279E-3</v>
      </c>
    </row>
    <row r="30" spans="1:21" ht="18" x14ac:dyDescent="0.4">
      <c r="A30" s="12" t="s">
        <v>222</v>
      </c>
      <c r="C30" s="15">
        <v>0</v>
      </c>
      <c r="D30" s="16"/>
      <c r="E30" s="15">
        <v>-559302232</v>
      </c>
      <c r="F30" s="16"/>
      <c r="G30" s="15">
        <v>0</v>
      </c>
      <c r="H30" s="16"/>
      <c r="I30" s="15">
        <v>-559302232</v>
      </c>
      <c r="K30" s="6">
        <v>8.4083795186115015E-2</v>
      </c>
      <c r="M30" s="15">
        <v>0</v>
      </c>
      <c r="N30" s="16"/>
      <c r="O30" s="15">
        <v>-2885749714</v>
      </c>
      <c r="P30" s="16"/>
      <c r="Q30" s="15">
        <v>0</v>
      </c>
      <c r="R30" s="16"/>
      <c r="S30" s="15">
        <v>-2885749714</v>
      </c>
      <c r="U30" s="6">
        <v>-0.16894807062260184</v>
      </c>
    </row>
    <row r="31" spans="1:21" ht="18" x14ac:dyDescent="0.4">
      <c r="A31" s="12" t="s">
        <v>45</v>
      </c>
      <c r="C31" s="15">
        <v>0</v>
      </c>
      <c r="D31" s="16"/>
      <c r="E31" s="15">
        <v>-9282438900</v>
      </c>
      <c r="F31" s="16"/>
      <c r="G31" s="15">
        <v>0</v>
      </c>
      <c r="H31" s="16"/>
      <c r="I31" s="15">
        <v>-9282438900</v>
      </c>
      <c r="K31" s="6">
        <v>1.395493610859087</v>
      </c>
      <c r="M31" s="15">
        <v>0</v>
      </c>
      <c r="N31" s="16"/>
      <c r="O31" s="15">
        <v>-13517231645</v>
      </c>
      <c r="P31" s="16"/>
      <c r="Q31" s="15">
        <v>0</v>
      </c>
      <c r="R31" s="16"/>
      <c r="S31" s="15">
        <v>-13517231645</v>
      </c>
      <c r="U31" s="6">
        <v>-0.79137500924015625</v>
      </c>
    </row>
    <row r="32" spans="1:21" ht="18" x14ac:dyDescent="0.4">
      <c r="A32" s="12" t="s">
        <v>46</v>
      </c>
      <c r="C32" s="15">
        <v>0</v>
      </c>
      <c r="D32" s="16"/>
      <c r="E32" s="15">
        <v>2647910887</v>
      </c>
      <c r="F32" s="16"/>
      <c r="G32" s="15">
        <v>0</v>
      </c>
      <c r="H32" s="16"/>
      <c r="I32" s="15">
        <v>2647910887</v>
      </c>
      <c r="K32" s="6">
        <v>-0.39807886318893171</v>
      </c>
      <c r="M32" s="15">
        <v>640000000</v>
      </c>
      <c r="N32" s="16"/>
      <c r="O32" s="15">
        <v>-2629278845</v>
      </c>
      <c r="P32" s="16"/>
      <c r="Q32" s="15">
        <v>-707182390</v>
      </c>
      <c r="R32" s="16"/>
      <c r="S32" s="15">
        <v>-2696461235</v>
      </c>
      <c r="U32" s="6">
        <v>-0.15786605503303469</v>
      </c>
    </row>
    <row r="33" spans="1:21" ht="18" x14ac:dyDescent="0.4">
      <c r="A33" s="12" t="s">
        <v>47</v>
      </c>
      <c r="C33" s="15">
        <v>0</v>
      </c>
      <c r="D33" s="16"/>
      <c r="E33" s="15">
        <v>634427562</v>
      </c>
      <c r="F33" s="16"/>
      <c r="G33" s="15">
        <v>0</v>
      </c>
      <c r="H33" s="16"/>
      <c r="I33" s="15">
        <v>634427562</v>
      </c>
      <c r="K33" s="6">
        <v>-9.5377908636049002E-2</v>
      </c>
      <c r="M33" s="15">
        <v>0</v>
      </c>
      <c r="N33" s="16"/>
      <c r="O33" s="15">
        <v>6044892604</v>
      </c>
      <c r="P33" s="16"/>
      <c r="Q33" s="15">
        <v>2548650794</v>
      </c>
      <c r="R33" s="16"/>
      <c r="S33" s="15">
        <v>8593543398</v>
      </c>
      <c r="U33" s="6">
        <v>0.50311451816493113</v>
      </c>
    </row>
    <row r="34" spans="1:21" ht="18" x14ac:dyDescent="0.4">
      <c r="A34" s="12" t="s">
        <v>193</v>
      </c>
      <c r="C34" s="15">
        <v>0</v>
      </c>
      <c r="D34" s="16"/>
      <c r="E34" s="15">
        <v>0</v>
      </c>
      <c r="F34" s="16"/>
      <c r="G34" s="15">
        <v>0</v>
      </c>
      <c r="H34" s="16"/>
      <c r="I34" s="15">
        <v>0</v>
      </c>
      <c r="K34" s="18">
        <v>0</v>
      </c>
      <c r="L34" s="5"/>
      <c r="M34" s="15">
        <v>0</v>
      </c>
      <c r="N34" s="16"/>
      <c r="O34" s="15">
        <v>0</v>
      </c>
      <c r="P34" s="16"/>
      <c r="Q34" s="15">
        <v>46407332</v>
      </c>
      <c r="R34" s="16"/>
      <c r="S34" s="15">
        <v>46407332</v>
      </c>
      <c r="U34" s="6">
        <v>2.7169470609683406E-3</v>
      </c>
    </row>
    <row r="35" spans="1:21" ht="18" x14ac:dyDescent="0.4">
      <c r="A35" s="12" t="s">
        <v>20</v>
      </c>
      <c r="C35" s="15">
        <v>0</v>
      </c>
      <c r="D35" s="16"/>
      <c r="E35" s="15">
        <v>0</v>
      </c>
      <c r="F35" s="16"/>
      <c r="G35" s="15">
        <v>0</v>
      </c>
      <c r="H35" s="16"/>
      <c r="I35" s="15">
        <v>0</v>
      </c>
      <c r="K35" s="18">
        <v>0</v>
      </c>
      <c r="L35" s="5"/>
      <c r="M35" s="15">
        <v>0</v>
      </c>
      <c r="N35" s="16"/>
      <c r="O35" s="15">
        <v>-183076</v>
      </c>
      <c r="P35" s="16"/>
      <c r="Q35" s="15">
        <v>0</v>
      </c>
      <c r="R35" s="16"/>
      <c r="S35" s="15">
        <v>-183076</v>
      </c>
      <c r="U35" s="6">
        <v>-1.0718302016022811E-5</v>
      </c>
    </row>
    <row r="36" spans="1:21" ht="36" x14ac:dyDescent="0.4">
      <c r="A36" s="12" t="s">
        <v>21</v>
      </c>
      <c r="C36" s="15">
        <v>0</v>
      </c>
      <c r="D36" s="16"/>
      <c r="E36" s="15">
        <v>0</v>
      </c>
      <c r="F36" s="16"/>
      <c r="G36" s="15">
        <v>0</v>
      </c>
      <c r="H36" s="16"/>
      <c r="I36" s="15">
        <v>0</v>
      </c>
      <c r="K36" s="18">
        <v>0</v>
      </c>
      <c r="L36" s="5"/>
      <c r="M36" s="15">
        <v>0</v>
      </c>
      <c r="N36" s="16"/>
      <c r="O36" s="15">
        <v>-370512</v>
      </c>
      <c r="P36" s="16"/>
      <c r="Q36" s="15">
        <v>0</v>
      </c>
      <c r="R36" s="16"/>
      <c r="S36" s="15">
        <v>-370512</v>
      </c>
      <c r="U36" s="6">
        <v>-2.169186303262385E-5</v>
      </c>
    </row>
    <row r="37" spans="1:21" ht="18" x14ac:dyDescent="0.4">
      <c r="A37" s="12" t="s">
        <v>23</v>
      </c>
      <c r="C37" s="15">
        <v>0</v>
      </c>
      <c r="D37" s="16"/>
      <c r="E37" s="15">
        <v>0</v>
      </c>
      <c r="F37" s="16"/>
      <c r="G37" s="15">
        <v>0</v>
      </c>
      <c r="H37" s="16"/>
      <c r="I37" s="15">
        <v>0</v>
      </c>
      <c r="K37" s="18">
        <v>0</v>
      </c>
      <c r="L37" s="5"/>
      <c r="M37" s="15">
        <v>0</v>
      </c>
      <c r="N37" s="16"/>
      <c r="O37" s="15">
        <v>-174554</v>
      </c>
      <c r="P37" s="16"/>
      <c r="Q37" s="15">
        <v>0</v>
      </c>
      <c r="R37" s="16"/>
      <c r="S37" s="15">
        <v>-174554</v>
      </c>
      <c r="U37" s="6">
        <v>-1.0219376052048581E-5</v>
      </c>
    </row>
    <row r="38" spans="1:21" ht="18" x14ac:dyDescent="0.4">
      <c r="A38" s="12" t="s">
        <v>205</v>
      </c>
      <c r="C38" s="15">
        <v>0</v>
      </c>
      <c r="D38" s="16"/>
      <c r="E38" s="15">
        <v>0</v>
      </c>
      <c r="F38" s="16"/>
      <c r="G38" s="15">
        <v>0</v>
      </c>
      <c r="H38" s="16"/>
      <c r="I38" s="15">
        <v>0</v>
      </c>
      <c r="K38" s="18">
        <v>0</v>
      </c>
      <c r="L38" s="5"/>
      <c r="M38" s="15">
        <v>0</v>
      </c>
      <c r="N38" s="16"/>
      <c r="O38" s="15">
        <v>0</v>
      </c>
      <c r="P38" s="16"/>
      <c r="Q38" s="15">
        <v>2845137836</v>
      </c>
      <c r="R38" s="16"/>
      <c r="S38" s="15">
        <v>2845137836</v>
      </c>
      <c r="U38" s="6">
        <v>0.16657042213868328</v>
      </c>
    </row>
    <row r="39" spans="1:21" ht="36" x14ac:dyDescent="0.4">
      <c r="A39" s="12" t="s">
        <v>206</v>
      </c>
      <c r="C39" s="15">
        <v>0</v>
      </c>
      <c r="D39" s="16"/>
      <c r="E39" s="15">
        <v>0</v>
      </c>
      <c r="F39" s="16"/>
      <c r="G39" s="15">
        <v>0</v>
      </c>
      <c r="H39" s="16"/>
      <c r="I39" s="15">
        <v>0</v>
      </c>
      <c r="K39" s="18">
        <v>0</v>
      </c>
      <c r="L39" s="5"/>
      <c r="M39" s="15">
        <v>0</v>
      </c>
      <c r="N39" s="16"/>
      <c r="O39" s="15">
        <v>0</v>
      </c>
      <c r="P39" s="16"/>
      <c r="Q39" s="15">
        <v>4680233</v>
      </c>
      <c r="R39" s="16"/>
      <c r="S39" s="15">
        <v>4680233</v>
      </c>
      <c r="U39" s="6">
        <v>2.7400724725991658E-4</v>
      </c>
    </row>
    <row r="40" spans="1:21" ht="18" x14ac:dyDescent="0.4">
      <c r="A40" s="12" t="s">
        <v>161</v>
      </c>
      <c r="C40" s="15">
        <v>0</v>
      </c>
      <c r="D40" s="16"/>
      <c r="E40" s="15">
        <v>0</v>
      </c>
      <c r="F40" s="16"/>
      <c r="G40" s="15">
        <v>0</v>
      </c>
      <c r="H40" s="16"/>
      <c r="I40" s="15">
        <v>0</v>
      </c>
      <c r="K40" s="18">
        <v>0</v>
      </c>
      <c r="L40" s="5"/>
      <c r="M40" s="15">
        <v>12399000</v>
      </c>
      <c r="N40" s="16"/>
      <c r="O40" s="15">
        <v>0</v>
      </c>
      <c r="P40" s="16"/>
      <c r="Q40" s="15">
        <v>174102418</v>
      </c>
      <c r="R40" s="16"/>
      <c r="S40" s="15">
        <v>186501418</v>
      </c>
      <c r="U40" s="6">
        <v>1.0918845313096819E-2</v>
      </c>
    </row>
    <row r="41" spans="1:21" ht="18" x14ac:dyDescent="0.4">
      <c r="A41" s="12" t="s">
        <v>223</v>
      </c>
      <c r="C41" s="15">
        <v>0</v>
      </c>
      <c r="D41" s="16"/>
      <c r="E41" s="15">
        <v>0</v>
      </c>
      <c r="F41" s="16"/>
      <c r="G41" s="15">
        <v>0</v>
      </c>
      <c r="H41" s="16"/>
      <c r="I41" s="15">
        <v>0</v>
      </c>
      <c r="K41" s="18">
        <v>0</v>
      </c>
      <c r="L41" s="5"/>
      <c r="M41" s="15">
        <v>0</v>
      </c>
      <c r="N41" s="16"/>
      <c r="O41" s="15">
        <v>0</v>
      </c>
      <c r="P41" s="16"/>
      <c r="Q41" s="15">
        <v>-584054960</v>
      </c>
      <c r="R41" s="16"/>
      <c r="S41" s="15">
        <v>-584054960</v>
      </c>
      <c r="U41" s="6">
        <v>-3.4193872791824828E-2</v>
      </c>
    </row>
    <row r="42" spans="1:21" ht="18" x14ac:dyDescent="0.4">
      <c r="A42" s="12" t="s">
        <v>208</v>
      </c>
      <c r="C42" s="15">
        <v>0</v>
      </c>
      <c r="D42" s="16"/>
      <c r="E42" s="15">
        <v>0</v>
      </c>
      <c r="F42" s="16"/>
      <c r="G42" s="15">
        <v>0</v>
      </c>
      <c r="H42" s="16"/>
      <c r="I42" s="15">
        <v>0</v>
      </c>
      <c r="K42" s="18">
        <v>0</v>
      </c>
      <c r="L42" s="5"/>
      <c r="M42" s="15">
        <v>0</v>
      </c>
      <c r="N42" s="16"/>
      <c r="O42" s="15">
        <v>0</v>
      </c>
      <c r="P42" s="16"/>
      <c r="Q42" s="15">
        <v>49349611</v>
      </c>
      <c r="R42" s="16"/>
      <c r="S42" s="15">
        <v>49349611</v>
      </c>
      <c r="U42" s="6">
        <v>2.8892046749505206E-3</v>
      </c>
    </row>
    <row r="43" spans="1:21" ht="18" x14ac:dyDescent="0.4">
      <c r="A43" s="12" t="s">
        <v>164</v>
      </c>
      <c r="C43" s="15">
        <v>0</v>
      </c>
      <c r="D43" s="16"/>
      <c r="E43" s="15">
        <v>0</v>
      </c>
      <c r="F43" s="16"/>
      <c r="G43" s="15">
        <v>0</v>
      </c>
      <c r="H43" s="16"/>
      <c r="I43" s="15">
        <v>0</v>
      </c>
      <c r="K43" s="18">
        <v>0</v>
      </c>
      <c r="L43" s="5"/>
      <c r="M43" s="15">
        <v>649940000</v>
      </c>
      <c r="N43" s="16"/>
      <c r="O43" s="15">
        <v>0</v>
      </c>
      <c r="P43" s="16"/>
      <c r="Q43" s="15">
        <v>3023125683</v>
      </c>
      <c r="R43" s="16"/>
      <c r="S43" s="15">
        <v>3673065683</v>
      </c>
      <c r="U43" s="6">
        <v>0.21504198974788125</v>
      </c>
    </row>
    <row r="44" spans="1:21" ht="18" x14ac:dyDescent="0.4">
      <c r="A44" s="12" t="s">
        <v>209</v>
      </c>
      <c r="C44" s="15">
        <v>0</v>
      </c>
      <c r="D44" s="16"/>
      <c r="E44" s="15">
        <v>0</v>
      </c>
      <c r="F44" s="16"/>
      <c r="G44" s="15">
        <v>0</v>
      </c>
      <c r="H44" s="16"/>
      <c r="I44" s="15">
        <v>0</v>
      </c>
      <c r="K44" s="18">
        <v>0</v>
      </c>
      <c r="L44" s="5"/>
      <c r="M44" s="15">
        <v>0</v>
      </c>
      <c r="N44" s="16"/>
      <c r="O44" s="15">
        <v>0</v>
      </c>
      <c r="P44" s="16"/>
      <c r="Q44" s="15">
        <v>-1146475</v>
      </c>
      <c r="R44" s="16"/>
      <c r="S44" s="15">
        <v>-1146475</v>
      </c>
      <c r="U44" s="6">
        <v>-6.7121115295395095E-5</v>
      </c>
    </row>
    <row r="45" spans="1:21" ht="18" x14ac:dyDescent="0.4">
      <c r="A45" s="12" t="s">
        <v>224</v>
      </c>
      <c r="C45" s="15">
        <v>0</v>
      </c>
      <c r="D45" s="16"/>
      <c r="E45" s="15">
        <v>0</v>
      </c>
      <c r="F45" s="16"/>
      <c r="G45" s="15">
        <v>0</v>
      </c>
      <c r="H45" s="16"/>
      <c r="I45" s="15">
        <v>0</v>
      </c>
      <c r="K45" s="18">
        <v>0</v>
      </c>
      <c r="L45" s="5"/>
      <c r="M45" s="15">
        <v>0</v>
      </c>
      <c r="N45" s="16"/>
      <c r="O45" s="15">
        <v>0</v>
      </c>
      <c r="P45" s="16"/>
      <c r="Q45" s="15">
        <v>5574540010</v>
      </c>
      <c r="R45" s="16"/>
      <c r="S45" s="15">
        <v>5574540010</v>
      </c>
      <c r="U45" s="6">
        <v>0.32636502560457309</v>
      </c>
    </row>
    <row r="46" spans="1:21" ht="18" x14ac:dyDescent="0.4">
      <c r="A46" s="7" t="s">
        <v>48</v>
      </c>
      <c r="C46" s="17">
        <f>SUM(C9:$C$45)</f>
        <v>0</v>
      </c>
      <c r="D46" s="16"/>
      <c r="E46" s="17">
        <f>SUM(E9:$E$45)</f>
        <v>-14469711941</v>
      </c>
      <c r="F46" s="16"/>
      <c r="G46" s="17">
        <f>SUM(G9:$G$45)</f>
        <v>-703243570</v>
      </c>
      <c r="H46" s="16"/>
      <c r="I46" s="17">
        <f>SUM(I9:$I$45)</f>
        <v>-15172955511</v>
      </c>
      <c r="K46" s="8">
        <f>SUM(K9:$K$45)</f>
        <v>2.2810559489327389</v>
      </c>
      <c r="M46" s="17">
        <f>SUM(M9:$M$45)</f>
        <v>7548575815</v>
      </c>
      <c r="N46" s="16"/>
      <c r="O46" s="17">
        <f>SUM(O9:$O$45)</f>
        <v>-48472413240</v>
      </c>
      <c r="P46" s="16"/>
      <c r="Q46" s="17">
        <f>SUM(Q9:$Q$45)</f>
        <v>22794120256</v>
      </c>
      <c r="R46" s="16"/>
      <c r="S46" s="17">
        <f>SUM(S9:$S$45)</f>
        <v>-18129717169</v>
      </c>
      <c r="U46" s="8">
        <f>SUM(U9:$U$45)</f>
        <v>-1.0614159370011145</v>
      </c>
    </row>
    <row r="47" spans="1:21" ht="18" x14ac:dyDescent="0.4">
      <c r="C47" s="9"/>
      <c r="E47" s="9"/>
      <c r="G47" s="9"/>
      <c r="I47" s="9"/>
      <c r="K47" s="9"/>
      <c r="M47" s="9"/>
      <c r="O47" s="9"/>
      <c r="Q47" s="9"/>
      <c r="S47" s="9"/>
      <c r="U47" s="9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scale="67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28"/>
  <sheetViews>
    <sheetView rightToLeft="1" topLeftCell="A19" workbookViewId="0">
      <selection activeCell="E10" sqref="E10"/>
    </sheetView>
  </sheetViews>
  <sheetFormatPr defaultRowHeight="17.25" x14ac:dyDescent="0.4"/>
  <cols>
    <col min="1" max="1" width="21.28515625" style="1" customWidth="1"/>
    <col min="2" max="2" width="1.42578125" style="1" customWidth="1"/>
    <col min="3" max="3" width="17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7" style="1" customWidth="1"/>
    <col min="10" max="10" width="1.42578125" style="1" customWidth="1"/>
    <col min="11" max="11" width="17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7" style="1" customWidth="1"/>
    <col min="18" max="16384" width="9.140625" style="1"/>
  </cols>
  <sheetData>
    <row r="1" spans="1:17" ht="20.100000000000001" customHeight="1" x14ac:dyDescent="0.4">
      <c r="A1" s="41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ht="20.100000000000001" customHeight="1" x14ac:dyDescent="0.4">
      <c r="A2" s="41" t="s">
        <v>135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ht="20.100000000000001" customHeight="1" x14ac:dyDescent="0.4">
      <c r="A3" s="41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5" spans="1:17" ht="18.75" x14ac:dyDescent="0.4">
      <c r="A5" s="42" t="s">
        <v>225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</row>
    <row r="7" spans="1:17" ht="18.75" x14ac:dyDescent="0.4">
      <c r="C7" s="35" t="s">
        <v>151</v>
      </c>
      <c r="D7" s="36"/>
      <c r="E7" s="36"/>
      <c r="F7" s="36"/>
      <c r="G7" s="36"/>
      <c r="H7" s="36"/>
      <c r="I7" s="36"/>
      <c r="J7" s="36"/>
      <c r="K7" s="36"/>
      <c r="M7" s="35" t="s">
        <v>7</v>
      </c>
      <c r="N7" s="36"/>
      <c r="O7" s="36"/>
      <c r="P7" s="36"/>
      <c r="Q7" s="36"/>
    </row>
    <row r="8" spans="1:17" ht="18.75" x14ac:dyDescent="0.4">
      <c r="C8" s="11" t="s">
        <v>226</v>
      </c>
      <c r="E8" s="11" t="s">
        <v>216</v>
      </c>
      <c r="G8" s="11" t="s">
        <v>217</v>
      </c>
      <c r="I8" s="11" t="s">
        <v>48</v>
      </c>
      <c r="K8" s="11" t="s">
        <v>226</v>
      </c>
      <c r="M8" s="11" t="s">
        <v>216</v>
      </c>
      <c r="O8" s="11" t="s">
        <v>217</v>
      </c>
      <c r="Q8" s="11" t="s">
        <v>48</v>
      </c>
    </row>
    <row r="9" spans="1:17" ht="18" x14ac:dyDescent="0.4">
      <c r="A9" s="12" t="s">
        <v>64</v>
      </c>
      <c r="C9" s="4">
        <v>1253751171</v>
      </c>
      <c r="E9" s="4">
        <v>1586418409</v>
      </c>
      <c r="G9" s="4">
        <v>0</v>
      </c>
      <c r="I9" s="4">
        <v>2840169580</v>
      </c>
      <c r="K9" s="4">
        <v>6470409501</v>
      </c>
      <c r="M9" s="4">
        <v>1557654573</v>
      </c>
      <c r="O9" s="4">
        <v>0</v>
      </c>
      <c r="Q9" s="4">
        <v>8028064074</v>
      </c>
    </row>
    <row r="10" spans="1:17" ht="36" x14ac:dyDescent="0.4">
      <c r="A10" s="12" t="s">
        <v>70</v>
      </c>
      <c r="C10" s="4">
        <v>0</v>
      </c>
      <c r="E10" s="15">
        <v>-3455540178</v>
      </c>
      <c r="G10" s="4">
        <v>3909210602</v>
      </c>
      <c r="I10" s="4">
        <v>453670424</v>
      </c>
      <c r="K10" s="4">
        <v>0</v>
      </c>
      <c r="M10" s="4">
        <v>0</v>
      </c>
      <c r="O10" s="4">
        <v>3909210602</v>
      </c>
      <c r="Q10" s="4">
        <v>3909210602</v>
      </c>
    </row>
    <row r="11" spans="1:17" ht="36" x14ac:dyDescent="0.4">
      <c r="A11" s="12" t="s">
        <v>74</v>
      </c>
      <c r="C11" s="4">
        <v>0</v>
      </c>
      <c r="E11" s="4">
        <v>1155138593</v>
      </c>
      <c r="G11" s="4">
        <v>0</v>
      </c>
      <c r="I11" s="4">
        <v>1155138593</v>
      </c>
      <c r="K11" s="4">
        <v>0</v>
      </c>
      <c r="M11" s="4">
        <v>1323215137</v>
      </c>
      <c r="O11" s="4">
        <v>0</v>
      </c>
      <c r="Q11" s="4">
        <v>1323215137</v>
      </c>
    </row>
    <row r="12" spans="1:17" ht="36" x14ac:dyDescent="0.4">
      <c r="A12" s="12" t="s">
        <v>78</v>
      </c>
      <c r="C12" s="4">
        <v>0</v>
      </c>
      <c r="E12" s="4">
        <v>974940343</v>
      </c>
      <c r="G12" s="4">
        <v>0</v>
      </c>
      <c r="I12" s="4">
        <v>974940343</v>
      </c>
      <c r="K12" s="4">
        <v>0</v>
      </c>
      <c r="M12" s="4">
        <v>3507819436</v>
      </c>
      <c r="O12" s="4">
        <v>0</v>
      </c>
      <c r="Q12" s="4">
        <v>3507819436</v>
      </c>
    </row>
    <row r="13" spans="1:17" ht="36" x14ac:dyDescent="0.4">
      <c r="A13" s="12" t="s">
        <v>81</v>
      </c>
      <c r="C13" s="4">
        <v>0</v>
      </c>
      <c r="E13" s="4">
        <v>1237993763</v>
      </c>
      <c r="G13" s="4">
        <v>0</v>
      </c>
      <c r="I13" s="4">
        <v>1237993763</v>
      </c>
      <c r="K13" s="4">
        <v>0</v>
      </c>
      <c r="M13" s="4">
        <v>2202134348</v>
      </c>
      <c r="O13" s="4">
        <v>0</v>
      </c>
      <c r="Q13" s="4">
        <v>2202134348</v>
      </c>
    </row>
    <row r="14" spans="1:17" ht="36" x14ac:dyDescent="0.4">
      <c r="A14" s="12" t="s">
        <v>84</v>
      </c>
      <c r="C14" s="4">
        <v>0</v>
      </c>
      <c r="E14" s="4">
        <v>853093733</v>
      </c>
      <c r="G14" s="4">
        <v>0</v>
      </c>
      <c r="I14" s="4">
        <v>853093733</v>
      </c>
      <c r="K14" s="4">
        <v>0</v>
      </c>
      <c r="M14" s="4">
        <v>3030170935</v>
      </c>
      <c r="O14" s="4">
        <v>0</v>
      </c>
      <c r="Q14" s="4">
        <v>3030170935</v>
      </c>
    </row>
    <row r="15" spans="1:17" ht="36" x14ac:dyDescent="0.4">
      <c r="A15" s="12" t="s">
        <v>87</v>
      </c>
      <c r="C15" s="4">
        <v>32020983</v>
      </c>
      <c r="E15" s="4">
        <v>1679696</v>
      </c>
      <c r="G15" s="4">
        <v>0</v>
      </c>
      <c r="I15" s="4">
        <v>33700679</v>
      </c>
      <c r="K15" s="4">
        <v>191014885</v>
      </c>
      <c r="M15" s="4">
        <v>72941977</v>
      </c>
      <c r="O15" s="4">
        <v>0</v>
      </c>
      <c r="Q15" s="4">
        <v>263956862</v>
      </c>
    </row>
    <row r="16" spans="1:17" ht="36" x14ac:dyDescent="0.4">
      <c r="A16" s="12" t="s">
        <v>194</v>
      </c>
      <c r="C16" s="4">
        <v>0</v>
      </c>
      <c r="E16" s="4">
        <v>0</v>
      </c>
      <c r="G16" s="4">
        <v>0</v>
      </c>
      <c r="I16" s="4">
        <v>0</v>
      </c>
      <c r="J16" s="5"/>
      <c r="K16" s="4">
        <v>0</v>
      </c>
      <c r="M16" s="4">
        <v>0</v>
      </c>
      <c r="O16" s="4">
        <v>50985336</v>
      </c>
      <c r="Q16" s="4">
        <v>50985336</v>
      </c>
    </row>
    <row r="17" spans="1:17" ht="36" x14ac:dyDescent="0.4">
      <c r="A17" s="12" t="s">
        <v>195</v>
      </c>
      <c r="C17" s="4">
        <v>0</v>
      </c>
      <c r="E17" s="4">
        <v>0</v>
      </c>
      <c r="G17" s="4">
        <v>0</v>
      </c>
      <c r="I17" s="4">
        <v>0</v>
      </c>
      <c r="J17" s="5"/>
      <c r="K17" s="4">
        <v>0</v>
      </c>
      <c r="M17" s="4">
        <v>0</v>
      </c>
      <c r="O17" s="4">
        <v>237484379</v>
      </c>
      <c r="Q17" s="4">
        <v>237484379</v>
      </c>
    </row>
    <row r="18" spans="1:17" ht="36" x14ac:dyDescent="0.4">
      <c r="A18" s="12" t="s">
        <v>196</v>
      </c>
      <c r="C18" s="4">
        <v>0</v>
      </c>
      <c r="E18" s="4">
        <v>0</v>
      </c>
      <c r="G18" s="4">
        <v>0</v>
      </c>
      <c r="I18" s="4">
        <v>0</v>
      </c>
      <c r="J18" s="5"/>
      <c r="K18" s="4">
        <v>0</v>
      </c>
      <c r="M18" s="4">
        <v>0</v>
      </c>
      <c r="O18" s="4">
        <v>794931560</v>
      </c>
      <c r="Q18" s="4">
        <v>794931560</v>
      </c>
    </row>
    <row r="19" spans="1:17" ht="36" x14ac:dyDescent="0.4">
      <c r="A19" s="12" t="s">
        <v>197</v>
      </c>
      <c r="C19" s="4">
        <v>0</v>
      </c>
      <c r="E19" s="4">
        <v>0</v>
      </c>
      <c r="G19" s="4">
        <v>0</v>
      </c>
      <c r="I19" s="4">
        <v>0</v>
      </c>
      <c r="J19" s="5"/>
      <c r="K19" s="4">
        <v>0</v>
      </c>
      <c r="M19" s="4">
        <v>0</v>
      </c>
      <c r="O19" s="4">
        <v>396892645</v>
      </c>
      <c r="Q19" s="4">
        <v>396892645</v>
      </c>
    </row>
    <row r="20" spans="1:17" ht="36" x14ac:dyDescent="0.4">
      <c r="A20" s="12" t="s">
        <v>198</v>
      </c>
      <c r="C20" s="4">
        <v>0</v>
      </c>
      <c r="E20" s="4">
        <v>0</v>
      </c>
      <c r="G20" s="4">
        <v>0</v>
      </c>
      <c r="I20" s="4">
        <v>0</v>
      </c>
      <c r="J20" s="5"/>
      <c r="K20" s="4">
        <v>0</v>
      </c>
      <c r="M20" s="4">
        <v>0</v>
      </c>
      <c r="O20" s="4">
        <v>1060499490</v>
      </c>
      <c r="Q20" s="4">
        <v>1060499490</v>
      </c>
    </row>
    <row r="21" spans="1:17" ht="36" x14ac:dyDescent="0.4">
      <c r="A21" s="12" t="s">
        <v>199</v>
      </c>
      <c r="C21" s="4">
        <v>0</v>
      </c>
      <c r="E21" s="4">
        <v>0</v>
      </c>
      <c r="G21" s="4">
        <v>0</v>
      </c>
      <c r="I21" s="4">
        <v>0</v>
      </c>
      <c r="J21" s="5"/>
      <c r="K21" s="4">
        <v>0</v>
      </c>
      <c r="M21" s="4">
        <v>0</v>
      </c>
      <c r="O21" s="4">
        <v>1401506277</v>
      </c>
      <c r="Q21" s="4">
        <v>1401506277</v>
      </c>
    </row>
    <row r="22" spans="1:17" ht="36" x14ac:dyDescent="0.4">
      <c r="A22" s="12" t="s">
        <v>200</v>
      </c>
      <c r="C22" s="4">
        <v>0</v>
      </c>
      <c r="E22" s="4">
        <v>0</v>
      </c>
      <c r="G22" s="4">
        <v>0</v>
      </c>
      <c r="I22" s="4">
        <v>0</v>
      </c>
      <c r="J22" s="5"/>
      <c r="K22" s="4">
        <v>0</v>
      </c>
      <c r="M22" s="4">
        <v>0</v>
      </c>
      <c r="O22" s="4">
        <v>400045237</v>
      </c>
      <c r="Q22" s="4">
        <v>400045237</v>
      </c>
    </row>
    <row r="23" spans="1:17" ht="36" x14ac:dyDescent="0.4">
      <c r="A23" s="12" t="s">
        <v>201</v>
      </c>
      <c r="C23" s="4">
        <v>0</v>
      </c>
      <c r="E23" s="4">
        <v>0</v>
      </c>
      <c r="G23" s="4">
        <v>0</v>
      </c>
      <c r="I23" s="4">
        <v>0</v>
      </c>
      <c r="J23" s="5"/>
      <c r="K23" s="4">
        <v>0</v>
      </c>
      <c r="M23" s="4">
        <v>0</v>
      </c>
      <c r="O23" s="4">
        <v>444795100</v>
      </c>
      <c r="Q23" s="4">
        <v>444795100</v>
      </c>
    </row>
    <row r="24" spans="1:17" ht="36" x14ac:dyDescent="0.4">
      <c r="A24" s="12" t="s">
        <v>202</v>
      </c>
      <c r="C24" s="4">
        <v>0</v>
      </c>
      <c r="E24" s="4">
        <v>0</v>
      </c>
      <c r="G24" s="4">
        <v>0</v>
      </c>
      <c r="I24" s="4">
        <v>0</v>
      </c>
      <c r="J24" s="5"/>
      <c r="K24" s="4">
        <v>0</v>
      </c>
      <c r="M24" s="4">
        <v>0</v>
      </c>
      <c r="O24" s="4">
        <v>485445985</v>
      </c>
      <c r="Q24" s="4">
        <v>485445985</v>
      </c>
    </row>
    <row r="25" spans="1:17" ht="36" x14ac:dyDescent="0.4">
      <c r="A25" s="12" t="s">
        <v>203</v>
      </c>
      <c r="C25" s="4">
        <v>0</v>
      </c>
      <c r="E25" s="4">
        <v>0</v>
      </c>
      <c r="G25" s="4">
        <v>0</v>
      </c>
      <c r="I25" s="4">
        <v>0</v>
      </c>
      <c r="J25" s="5"/>
      <c r="K25" s="4">
        <v>0</v>
      </c>
      <c r="M25" s="4">
        <v>0</v>
      </c>
      <c r="O25" s="4">
        <v>2005109240</v>
      </c>
      <c r="Q25" s="4">
        <v>2005109240</v>
      </c>
    </row>
    <row r="26" spans="1:17" ht="36" x14ac:dyDescent="0.4">
      <c r="A26" s="12" t="s">
        <v>204</v>
      </c>
      <c r="C26" s="4">
        <v>0</v>
      </c>
      <c r="E26" s="4">
        <v>0</v>
      </c>
      <c r="G26" s="4">
        <v>0</v>
      </c>
      <c r="I26" s="4">
        <v>0</v>
      </c>
      <c r="J26" s="5"/>
      <c r="K26" s="4">
        <v>0</v>
      </c>
      <c r="M26" s="4">
        <v>0</v>
      </c>
      <c r="O26" s="4">
        <v>754910519</v>
      </c>
      <c r="Q26" s="4">
        <v>754910519</v>
      </c>
    </row>
    <row r="27" spans="1:17" ht="18" x14ac:dyDescent="0.4">
      <c r="A27" s="7" t="s">
        <v>48</v>
      </c>
      <c r="C27" s="7">
        <f>SUM(C9:$C$26)</f>
        <v>1285772154</v>
      </c>
      <c r="E27" s="7">
        <f>SUM(E9:$E$26)</f>
        <v>2353724359</v>
      </c>
      <c r="G27" s="7">
        <f>SUM(G9:$G$26)</f>
        <v>3909210602</v>
      </c>
      <c r="I27" s="7">
        <f>SUM(I9:$I$26)</f>
        <v>7548707115</v>
      </c>
      <c r="K27" s="7">
        <f>SUM(K9:$K$26)</f>
        <v>6661424386</v>
      </c>
      <c r="M27" s="7">
        <f>SUM(M9:$M$26)</f>
        <v>11693936406</v>
      </c>
      <c r="O27" s="7">
        <f>SUM(O9:$O$26)</f>
        <v>11941816370</v>
      </c>
      <c r="Q27" s="7">
        <f>SUM(Q9:$Q$26)</f>
        <v>30297177162</v>
      </c>
    </row>
    <row r="28" spans="1:17" ht="18" x14ac:dyDescent="0.4">
      <c r="C28" s="9"/>
      <c r="E28" s="9"/>
      <c r="G28" s="9"/>
      <c r="I28" s="9"/>
      <c r="K28" s="9"/>
      <c r="M28" s="9"/>
      <c r="O28" s="9"/>
      <c r="Q28" s="9"/>
    </row>
  </sheetData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17"/>
  <sheetViews>
    <sheetView rightToLeft="1" workbookViewId="0">
      <selection activeCell="E9" sqref="E9:E16"/>
    </sheetView>
  </sheetViews>
  <sheetFormatPr defaultRowHeight="17.25" x14ac:dyDescent="0.4"/>
  <cols>
    <col min="1" max="1" width="25.5703125" style="1" customWidth="1"/>
    <col min="2" max="2" width="1.42578125" style="1" customWidth="1"/>
    <col min="3" max="3" width="17" style="1" customWidth="1"/>
    <col min="4" max="4" width="1.42578125" style="1" customWidth="1"/>
    <col min="5" max="5" width="17" style="1" customWidth="1"/>
    <col min="6" max="6" width="1.42578125" style="1" customWidth="1"/>
    <col min="7" max="7" width="14.140625" style="1" customWidth="1"/>
    <col min="8" max="8" width="1.42578125" style="1" customWidth="1"/>
    <col min="9" max="9" width="17" style="1" customWidth="1"/>
    <col min="10" max="10" width="1.42578125" style="1" customWidth="1"/>
    <col min="11" max="11" width="14.140625" style="1" customWidth="1"/>
    <col min="12" max="16384" width="9.140625" style="1"/>
  </cols>
  <sheetData>
    <row r="1" spans="1:11" ht="20.100000000000001" customHeight="1" x14ac:dyDescent="0.4">
      <c r="A1" s="41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20.100000000000001" customHeight="1" x14ac:dyDescent="0.4">
      <c r="A2" s="41" t="s">
        <v>135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20.100000000000001" customHeight="1" x14ac:dyDescent="0.4">
      <c r="A3" s="41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5" spans="1:11" ht="18.75" x14ac:dyDescent="0.4">
      <c r="A5" s="42" t="s">
        <v>227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7" spans="1:11" ht="18.75" x14ac:dyDescent="0.4">
      <c r="A7" s="35" t="s">
        <v>228</v>
      </c>
      <c r="B7" s="36"/>
      <c r="C7" s="36"/>
      <c r="E7" s="35" t="s">
        <v>151</v>
      </c>
      <c r="F7" s="36"/>
      <c r="G7" s="36"/>
      <c r="I7" s="35" t="s">
        <v>7</v>
      </c>
      <c r="J7" s="36"/>
      <c r="K7" s="36"/>
    </row>
    <row r="8" spans="1:11" ht="37.5" x14ac:dyDescent="0.4">
      <c r="A8" s="11" t="s">
        <v>229</v>
      </c>
      <c r="C8" s="11" t="s">
        <v>102</v>
      </c>
      <c r="E8" s="11" t="s">
        <v>230</v>
      </c>
      <c r="G8" s="11" t="s">
        <v>231</v>
      </c>
      <c r="I8" s="11" t="s">
        <v>230</v>
      </c>
      <c r="K8" s="11" t="s">
        <v>231</v>
      </c>
    </row>
    <row r="9" spans="1:11" ht="18" x14ac:dyDescent="0.4">
      <c r="A9" s="12" t="s">
        <v>232</v>
      </c>
      <c r="C9" s="5" t="s">
        <v>114</v>
      </c>
      <c r="E9" s="15">
        <v>657534240</v>
      </c>
      <c r="G9" s="6">
        <f>E9/E16</f>
        <v>0.67591552824801648</v>
      </c>
      <c r="I9" s="4">
        <v>3989041056</v>
      </c>
      <c r="K9" s="6">
        <f>I9/I16</f>
        <v>0.81887433889956884</v>
      </c>
    </row>
    <row r="10" spans="1:11" ht="18" x14ac:dyDescent="0.4">
      <c r="A10" s="12" t="s">
        <v>232</v>
      </c>
      <c r="C10" s="5" t="s">
        <v>129</v>
      </c>
      <c r="E10" s="15">
        <v>310684930</v>
      </c>
      <c r="G10" s="6">
        <f>E10/E16</f>
        <v>0.31937008874191558</v>
      </c>
      <c r="I10" s="4">
        <v>310684930</v>
      </c>
      <c r="K10" s="6">
        <f>I10/I16</f>
        <v>6.377771326197372E-2</v>
      </c>
    </row>
    <row r="11" spans="1:11" ht="36" x14ac:dyDescent="0.4">
      <c r="A11" s="12" t="s">
        <v>233</v>
      </c>
      <c r="C11" s="5" t="s">
        <v>110</v>
      </c>
      <c r="E11" s="15">
        <v>-1087957</v>
      </c>
      <c r="G11" s="6">
        <f>E11/E16</f>
        <v>-1.118370703198859E-3</v>
      </c>
      <c r="I11" s="4">
        <v>11227857</v>
      </c>
      <c r="K11" s="6">
        <f>I11/I16</f>
        <v>2.3048657181165637E-3</v>
      </c>
    </row>
    <row r="12" spans="1:11" ht="18" x14ac:dyDescent="0.4">
      <c r="A12" s="12" t="s">
        <v>234</v>
      </c>
      <c r="C12" s="5" t="s">
        <v>118</v>
      </c>
      <c r="E12" s="15">
        <v>5664313</v>
      </c>
      <c r="G12" s="6">
        <f>E12/E16</f>
        <v>5.8226581684280151E-3</v>
      </c>
      <c r="I12" s="4">
        <v>60396940</v>
      </c>
      <c r="K12" s="6">
        <f>I12/I16</f>
        <v>1.2398344268647438E-2</v>
      </c>
    </row>
    <row r="13" spans="1:11" ht="18" x14ac:dyDescent="0.4">
      <c r="A13" s="12" t="s">
        <v>235</v>
      </c>
      <c r="C13" s="5" t="s">
        <v>124</v>
      </c>
      <c r="E13" s="15">
        <v>3246</v>
      </c>
      <c r="G13" s="6">
        <f>E13/E16</f>
        <v>3.3367415280047799E-6</v>
      </c>
      <c r="I13" s="4">
        <v>505371</v>
      </c>
      <c r="K13" s="6">
        <f>I13/I16</f>
        <v>1.0374306448953581E-4</v>
      </c>
    </row>
    <row r="14" spans="1:11" ht="18" x14ac:dyDescent="0.4">
      <c r="A14" s="12" t="s">
        <v>235</v>
      </c>
      <c r="C14" s="5" t="s">
        <v>127</v>
      </c>
      <c r="E14" s="15">
        <v>6575</v>
      </c>
      <c r="G14" s="6">
        <f>E14/E16</f>
        <v>6.7588033107305692E-6</v>
      </c>
      <c r="I14" s="4">
        <v>260583820</v>
      </c>
      <c r="K14" s="6">
        <f>I14/I16</f>
        <v>5.3492907276415924E-2</v>
      </c>
    </row>
    <row r="15" spans="1:11" ht="18" x14ac:dyDescent="0.4">
      <c r="A15" s="12" t="s">
        <v>236</v>
      </c>
      <c r="C15" s="5" t="s">
        <v>237</v>
      </c>
      <c r="E15" s="20">
        <v>0</v>
      </c>
      <c r="F15" s="18"/>
      <c r="G15" s="18">
        <v>0</v>
      </c>
      <c r="H15" s="5"/>
      <c r="I15" s="4">
        <v>238931452</v>
      </c>
      <c r="K15" s="6">
        <f>I15/I16</f>
        <v>4.9048087510787972E-2</v>
      </c>
    </row>
    <row r="16" spans="1:11" ht="18" x14ac:dyDescent="0.4">
      <c r="A16" s="7" t="s">
        <v>48</v>
      </c>
      <c r="E16" s="17">
        <f>SUM(E9:$E$15)</f>
        <v>972805347</v>
      </c>
      <c r="G16" s="8">
        <f>SUM(G9:$G$15)</f>
        <v>0.99999999999999978</v>
      </c>
      <c r="I16" s="7">
        <f>SUM(I9:$I$15)</f>
        <v>4871371426</v>
      </c>
      <c r="K16" s="8">
        <f>SUM(K9:$K$15)</f>
        <v>1</v>
      </c>
    </row>
    <row r="17" spans="5:11" ht="18" x14ac:dyDescent="0.4">
      <c r="E17" s="9"/>
      <c r="G17" s="9"/>
      <c r="I17" s="9"/>
      <c r="K17" s="9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fitToHeight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13"/>
  <sheetViews>
    <sheetView rightToLeft="1" workbookViewId="0">
      <selection activeCell="E12" sqref="E12"/>
    </sheetView>
  </sheetViews>
  <sheetFormatPr defaultRowHeight="17.25" x14ac:dyDescent="0.4"/>
  <cols>
    <col min="1" max="1" width="25.5703125" style="1" customWidth="1"/>
    <col min="2" max="2" width="1.42578125" style="1" customWidth="1"/>
    <col min="3" max="3" width="18.42578125" style="1" customWidth="1"/>
    <col min="4" max="4" width="1.42578125" style="1" customWidth="1"/>
    <col min="5" max="5" width="18.42578125" style="1" customWidth="1"/>
    <col min="6" max="16384" width="9.140625" style="1"/>
  </cols>
  <sheetData>
    <row r="1" spans="1:5" ht="20.100000000000001" customHeight="1" x14ac:dyDescent="0.4">
      <c r="A1" s="41" t="s">
        <v>0</v>
      </c>
      <c r="B1" s="39"/>
      <c r="C1" s="39"/>
      <c r="D1" s="39"/>
      <c r="E1" s="39"/>
    </row>
    <row r="2" spans="1:5" ht="20.100000000000001" customHeight="1" x14ac:dyDescent="0.4">
      <c r="A2" s="41" t="s">
        <v>135</v>
      </c>
      <c r="B2" s="39"/>
      <c r="C2" s="39"/>
      <c r="D2" s="39"/>
      <c r="E2" s="39"/>
    </row>
    <row r="3" spans="1:5" ht="20.100000000000001" customHeight="1" x14ac:dyDescent="0.4">
      <c r="A3" s="41" t="s">
        <v>2</v>
      </c>
      <c r="B3" s="39"/>
      <c r="C3" s="39"/>
      <c r="D3" s="39"/>
      <c r="E3" s="39"/>
    </row>
    <row r="5" spans="1:5" ht="18.75" x14ac:dyDescent="0.4">
      <c r="A5" s="42" t="s">
        <v>238</v>
      </c>
      <c r="B5" s="39"/>
      <c r="C5" s="39"/>
      <c r="D5" s="39"/>
      <c r="E5" s="39"/>
    </row>
    <row r="7" spans="1:5" ht="18.75" x14ac:dyDescent="0.4">
      <c r="C7" s="10" t="s">
        <v>151</v>
      </c>
      <c r="E7" s="10" t="s">
        <v>7</v>
      </c>
    </row>
    <row r="8" spans="1:5" ht="18.75" x14ac:dyDescent="0.4">
      <c r="A8" s="11" t="s">
        <v>147</v>
      </c>
      <c r="C8" s="11" t="s">
        <v>106</v>
      </c>
      <c r="E8" s="11" t="s">
        <v>106</v>
      </c>
    </row>
    <row r="9" spans="1:5" ht="18" x14ac:dyDescent="0.4">
      <c r="A9" s="12" t="s">
        <v>239</v>
      </c>
      <c r="C9" s="15">
        <v>-281350</v>
      </c>
      <c r="E9" s="4">
        <v>41859135</v>
      </c>
    </row>
    <row r="10" spans="1:5" s="28" customFormat="1" ht="18" x14ac:dyDescent="0.4">
      <c r="A10" s="29" t="s">
        <v>240</v>
      </c>
      <c r="C10" s="15">
        <v>0</v>
      </c>
      <c r="E10" s="4">
        <v>334966</v>
      </c>
    </row>
    <row r="11" spans="1:5" s="28" customFormat="1" ht="18" x14ac:dyDescent="0.4">
      <c r="A11" s="29" t="s">
        <v>241</v>
      </c>
      <c r="C11" s="4">
        <v>18476021</v>
      </c>
      <c r="E11" s="4">
        <v>182904476</v>
      </c>
    </row>
    <row r="12" spans="1:5" ht="18.75" thickBot="1" x14ac:dyDescent="0.45">
      <c r="A12" s="7" t="s">
        <v>48</v>
      </c>
      <c r="C12" s="17">
        <f>SUM(C9:C11)</f>
        <v>18194671</v>
      </c>
      <c r="E12" s="7">
        <f>SUM(E9:E11)</f>
        <v>225098577</v>
      </c>
    </row>
    <row r="13" spans="1:5" ht="18" x14ac:dyDescent="0.4">
      <c r="C13" s="9"/>
      <c r="E13" s="9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51"/>
  <sheetViews>
    <sheetView rightToLeft="1" workbookViewId="0">
      <selection activeCell="A37" sqref="A37"/>
    </sheetView>
  </sheetViews>
  <sheetFormatPr defaultRowHeight="17.25" x14ac:dyDescent="0.4"/>
  <cols>
    <col min="1" max="1" width="17" style="1" customWidth="1"/>
    <col min="2" max="2" width="1.42578125" style="1" customWidth="1"/>
    <col min="3" max="3" width="12.7109375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1.42578125" style="1" customWidth="1"/>
    <col min="10" max="10" width="17" style="1" customWidth="1"/>
    <col min="11" max="11" width="1.42578125" style="1" customWidth="1"/>
    <col min="12" max="12" width="11.42578125" style="1" customWidth="1"/>
    <col min="13" max="13" width="17" style="1" customWidth="1"/>
    <col min="14" max="14" width="1.42578125" style="1" customWidth="1"/>
    <col min="15" max="15" width="12.7109375" style="1" customWidth="1"/>
    <col min="16" max="16" width="1.42578125" style="1" customWidth="1"/>
    <col min="17" max="17" width="11.42578125" style="1" customWidth="1"/>
    <col min="18" max="18" width="1.42578125" style="1" customWidth="1"/>
    <col min="19" max="19" width="17" style="1" customWidth="1"/>
    <col min="20" max="20" width="1.42578125" style="1" customWidth="1"/>
    <col min="21" max="21" width="17" style="1" customWidth="1"/>
    <col min="22" max="22" width="1.42578125" style="1" customWidth="1"/>
    <col min="23" max="23" width="8.5703125" style="1" customWidth="1"/>
    <col min="24" max="16384" width="9.140625" style="1"/>
  </cols>
  <sheetData>
    <row r="1" spans="1:23" ht="20.100000000000001" customHeight="1" x14ac:dyDescent="0.4">
      <c r="A1" s="41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spans="1:23" ht="20.100000000000001" customHeight="1" x14ac:dyDescent="0.4">
      <c r="A2" s="41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</row>
    <row r="3" spans="1:23" ht="20.100000000000001" customHeight="1" x14ac:dyDescent="0.4">
      <c r="A3" s="41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</row>
    <row r="5" spans="1:23" ht="18.75" x14ac:dyDescent="0.4">
      <c r="A5" s="42" t="s">
        <v>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</row>
    <row r="6" spans="1:23" ht="18.75" x14ac:dyDescent="0.4">
      <c r="A6" s="42" t="s">
        <v>4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</row>
    <row r="8" spans="1:23" ht="18.75" x14ac:dyDescent="0.4">
      <c r="C8" s="35" t="s">
        <v>5</v>
      </c>
      <c r="D8" s="36"/>
      <c r="E8" s="36"/>
      <c r="F8" s="36"/>
      <c r="G8" s="36"/>
      <c r="I8" s="35" t="s">
        <v>6</v>
      </c>
      <c r="J8" s="36"/>
      <c r="K8" s="36"/>
      <c r="L8" s="36"/>
      <c r="M8" s="36"/>
      <c r="O8" s="35" t="s">
        <v>7</v>
      </c>
      <c r="P8" s="36"/>
      <c r="Q8" s="36"/>
      <c r="R8" s="36"/>
      <c r="S8" s="36"/>
      <c r="T8" s="36"/>
      <c r="U8" s="36"/>
      <c r="V8" s="36"/>
      <c r="W8" s="36"/>
    </row>
    <row r="9" spans="1:23" ht="18" x14ac:dyDescent="0.4">
      <c r="A9" s="37" t="s">
        <v>8</v>
      </c>
      <c r="C9" s="37" t="s">
        <v>9</v>
      </c>
      <c r="E9" s="37" t="s">
        <v>10</v>
      </c>
      <c r="G9" s="37" t="s">
        <v>11</v>
      </c>
      <c r="I9" s="37" t="s">
        <v>12</v>
      </c>
      <c r="J9" s="39"/>
      <c r="L9" s="37" t="s">
        <v>13</v>
      </c>
      <c r="M9" s="39"/>
      <c r="O9" s="37" t="s">
        <v>9</v>
      </c>
      <c r="Q9" s="40" t="s">
        <v>14</v>
      </c>
      <c r="S9" s="37" t="s">
        <v>10</v>
      </c>
      <c r="U9" s="37" t="s">
        <v>11</v>
      </c>
      <c r="W9" s="40" t="s">
        <v>15</v>
      </c>
    </row>
    <row r="10" spans="1:23" ht="18" x14ac:dyDescent="0.4">
      <c r="A10" s="38"/>
      <c r="C10" s="38"/>
      <c r="E10" s="38"/>
      <c r="G10" s="38"/>
      <c r="I10" s="2" t="s">
        <v>9</v>
      </c>
      <c r="J10" s="2" t="s">
        <v>10</v>
      </c>
      <c r="L10" s="2" t="s">
        <v>9</v>
      </c>
      <c r="M10" s="2" t="s">
        <v>16</v>
      </c>
      <c r="O10" s="38"/>
      <c r="Q10" s="38"/>
      <c r="S10" s="38"/>
      <c r="U10" s="38"/>
      <c r="W10" s="38"/>
    </row>
    <row r="11" spans="1:23" ht="18" x14ac:dyDescent="0.4">
      <c r="A11" s="3" t="s">
        <v>17</v>
      </c>
      <c r="C11" s="15">
        <v>1249992</v>
      </c>
      <c r="D11" s="16"/>
      <c r="E11" s="15">
        <v>8540421329</v>
      </c>
      <c r="F11" s="16"/>
      <c r="G11" s="15">
        <v>20282217880</v>
      </c>
      <c r="H11" s="16"/>
      <c r="I11" s="15">
        <v>0</v>
      </c>
      <c r="J11" s="15">
        <v>0</v>
      </c>
      <c r="K11" s="16"/>
      <c r="L11" s="15">
        <v>0</v>
      </c>
      <c r="M11" s="15">
        <v>0</v>
      </c>
      <c r="N11" s="15"/>
      <c r="O11" s="15">
        <v>1249992</v>
      </c>
      <c r="P11" s="16"/>
      <c r="Q11" s="15">
        <v>14060</v>
      </c>
      <c r="R11" s="16"/>
      <c r="S11" s="15">
        <v>8540421329</v>
      </c>
      <c r="T11" s="16"/>
      <c r="U11" s="15">
        <v>17470316939</v>
      </c>
      <c r="W11" s="6">
        <v>2.3664838686402668E-2</v>
      </c>
    </row>
    <row r="12" spans="1:23" ht="18" x14ac:dyDescent="0.4">
      <c r="A12" s="3" t="s">
        <v>18</v>
      </c>
      <c r="C12" s="15">
        <v>3685459</v>
      </c>
      <c r="D12" s="16"/>
      <c r="E12" s="15">
        <v>6529795984</v>
      </c>
      <c r="F12" s="16"/>
      <c r="G12" s="15">
        <v>11650027050</v>
      </c>
      <c r="H12" s="16"/>
      <c r="I12" s="15">
        <v>0</v>
      </c>
      <c r="J12" s="15">
        <v>0</v>
      </c>
      <c r="K12" s="16"/>
      <c r="L12" s="15">
        <v>0</v>
      </c>
      <c r="M12" s="15">
        <v>0</v>
      </c>
      <c r="N12" s="15"/>
      <c r="O12" s="15">
        <v>3685459</v>
      </c>
      <c r="P12" s="16"/>
      <c r="Q12" s="15">
        <v>3177</v>
      </c>
      <c r="R12" s="16"/>
      <c r="S12" s="15">
        <v>6529795984</v>
      </c>
      <c r="T12" s="16"/>
      <c r="U12" s="15">
        <v>11639036459</v>
      </c>
      <c r="W12" s="6">
        <v>1.5765937231082668E-2</v>
      </c>
    </row>
    <row r="13" spans="1:23" ht="18" x14ac:dyDescent="0.4">
      <c r="A13" s="3" t="s">
        <v>19</v>
      </c>
      <c r="C13" s="15">
        <v>1036153</v>
      </c>
      <c r="D13" s="16"/>
      <c r="E13" s="15">
        <v>6824977909</v>
      </c>
      <c r="F13" s="16"/>
      <c r="G13" s="15">
        <v>6318975703</v>
      </c>
      <c r="H13" s="16"/>
      <c r="I13" s="15">
        <v>0</v>
      </c>
      <c r="J13" s="15">
        <v>0</v>
      </c>
      <c r="K13" s="16"/>
      <c r="L13" s="15">
        <v>0</v>
      </c>
      <c r="M13" s="15">
        <v>0</v>
      </c>
      <c r="N13" s="15"/>
      <c r="O13" s="15">
        <v>1036153</v>
      </c>
      <c r="P13" s="16"/>
      <c r="Q13" s="15">
        <v>5470</v>
      </c>
      <c r="R13" s="16"/>
      <c r="S13" s="15">
        <v>6824977909</v>
      </c>
      <c r="T13" s="16"/>
      <c r="U13" s="15">
        <v>5634033756</v>
      </c>
      <c r="W13" s="6">
        <v>7.6317161534631573E-3</v>
      </c>
    </row>
    <row r="14" spans="1:23" ht="36" x14ac:dyDescent="0.4">
      <c r="A14" s="3" t="s">
        <v>20</v>
      </c>
      <c r="C14" s="15">
        <v>38137</v>
      </c>
      <c r="D14" s="16"/>
      <c r="E14" s="15">
        <v>26720135</v>
      </c>
      <c r="F14" s="16"/>
      <c r="G14" s="15">
        <v>26537059</v>
      </c>
      <c r="H14" s="16"/>
      <c r="I14" s="15">
        <v>0</v>
      </c>
      <c r="J14" s="15">
        <v>0</v>
      </c>
      <c r="K14" s="16"/>
      <c r="L14" s="15">
        <v>0</v>
      </c>
      <c r="M14" s="15">
        <v>0</v>
      </c>
      <c r="N14" s="15"/>
      <c r="O14" s="15">
        <v>38137</v>
      </c>
      <c r="P14" s="16"/>
      <c r="Q14" s="15">
        <v>700</v>
      </c>
      <c r="R14" s="16"/>
      <c r="S14" s="15">
        <v>26720135</v>
      </c>
      <c r="T14" s="16"/>
      <c r="U14" s="15">
        <v>26537059</v>
      </c>
      <c r="W14" s="6">
        <v>3.5946412571636866E-5</v>
      </c>
    </row>
    <row r="15" spans="1:23" ht="36" x14ac:dyDescent="0.4">
      <c r="A15" s="3" t="s">
        <v>21</v>
      </c>
      <c r="C15" s="15">
        <v>108053</v>
      </c>
      <c r="D15" s="16"/>
      <c r="E15" s="15">
        <v>54075554</v>
      </c>
      <c r="F15" s="16"/>
      <c r="G15" s="15">
        <v>53705042</v>
      </c>
      <c r="H15" s="16"/>
      <c r="I15" s="15">
        <v>0</v>
      </c>
      <c r="J15" s="15">
        <v>0</v>
      </c>
      <c r="K15" s="16"/>
      <c r="L15" s="15">
        <v>0</v>
      </c>
      <c r="M15" s="15">
        <v>0</v>
      </c>
      <c r="N15" s="15"/>
      <c r="O15" s="15">
        <v>108053</v>
      </c>
      <c r="P15" s="16"/>
      <c r="Q15" s="15">
        <v>500</v>
      </c>
      <c r="R15" s="16"/>
      <c r="S15" s="15">
        <v>54075554</v>
      </c>
      <c r="T15" s="16"/>
      <c r="U15" s="15">
        <v>53705042</v>
      </c>
      <c r="W15" s="6">
        <v>7.2747458447037629E-5</v>
      </c>
    </row>
    <row r="16" spans="1:23" ht="18" x14ac:dyDescent="0.4">
      <c r="A16" s="3" t="s">
        <v>22</v>
      </c>
      <c r="C16" s="15">
        <v>900000</v>
      </c>
      <c r="D16" s="16"/>
      <c r="E16" s="15">
        <v>10507247741</v>
      </c>
      <c r="F16" s="16"/>
      <c r="G16" s="15">
        <v>8901717750</v>
      </c>
      <c r="H16" s="16"/>
      <c r="I16" s="15">
        <v>0</v>
      </c>
      <c r="J16" s="15">
        <v>0</v>
      </c>
      <c r="K16" s="16"/>
      <c r="L16" s="15">
        <v>0</v>
      </c>
      <c r="M16" s="15">
        <v>0</v>
      </c>
      <c r="N16" s="15"/>
      <c r="O16" s="15">
        <v>900000</v>
      </c>
      <c r="P16" s="16"/>
      <c r="Q16" s="15">
        <v>10410</v>
      </c>
      <c r="R16" s="16"/>
      <c r="S16" s="15">
        <v>10507247741</v>
      </c>
      <c r="T16" s="16"/>
      <c r="U16" s="15">
        <v>9313254450</v>
      </c>
      <c r="W16" s="6">
        <v>1.2615493180473879E-2</v>
      </c>
    </row>
    <row r="17" spans="1:23" ht="18" x14ac:dyDescent="0.4">
      <c r="A17" s="3" t="s">
        <v>23</v>
      </c>
      <c r="C17" s="15">
        <v>25453</v>
      </c>
      <c r="D17" s="16"/>
      <c r="E17" s="15">
        <v>25476109</v>
      </c>
      <c r="F17" s="16"/>
      <c r="G17" s="15">
        <v>25301555</v>
      </c>
      <c r="H17" s="16"/>
      <c r="I17" s="15">
        <v>0</v>
      </c>
      <c r="J17" s="15">
        <v>0</v>
      </c>
      <c r="K17" s="16"/>
      <c r="L17" s="15">
        <v>0</v>
      </c>
      <c r="M17" s="15">
        <v>0</v>
      </c>
      <c r="N17" s="15"/>
      <c r="O17" s="15">
        <v>25453</v>
      </c>
      <c r="P17" s="16"/>
      <c r="Q17" s="15">
        <v>1000</v>
      </c>
      <c r="R17" s="16"/>
      <c r="S17" s="15">
        <v>25476109</v>
      </c>
      <c r="T17" s="16"/>
      <c r="U17" s="15">
        <v>25301555</v>
      </c>
      <c r="W17" s="6">
        <v>3.4272830863961284E-5</v>
      </c>
    </row>
    <row r="18" spans="1:23" ht="36" x14ac:dyDescent="0.4">
      <c r="A18" s="3" t="s">
        <v>24</v>
      </c>
      <c r="C18" s="21">
        <v>0</v>
      </c>
      <c r="D18" s="21"/>
      <c r="E18" s="21">
        <v>0</v>
      </c>
      <c r="F18" s="21"/>
      <c r="G18" s="21">
        <v>0</v>
      </c>
      <c r="H18" s="15"/>
      <c r="I18" s="15">
        <v>62000000</v>
      </c>
      <c r="J18" s="15">
        <v>62000000000</v>
      </c>
      <c r="K18" s="16"/>
      <c r="L18" s="15">
        <v>0</v>
      </c>
      <c r="M18" s="15">
        <v>0</v>
      </c>
      <c r="N18" s="16"/>
      <c r="O18" s="15">
        <v>62000000</v>
      </c>
      <c r="P18" s="16"/>
      <c r="Q18" s="15">
        <v>1000</v>
      </c>
      <c r="R18" s="16"/>
      <c r="S18" s="15">
        <v>62056296000</v>
      </c>
      <c r="T18" s="16"/>
      <c r="U18" s="15">
        <v>61631100000</v>
      </c>
      <c r="W18" s="6">
        <v>8.3483891257271903E-2</v>
      </c>
    </row>
    <row r="19" spans="1:23" ht="36" x14ac:dyDescent="0.4">
      <c r="A19" s="3" t="s">
        <v>25</v>
      </c>
      <c r="C19" s="15">
        <v>62000000</v>
      </c>
      <c r="D19" s="16"/>
      <c r="E19" s="15">
        <v>62056296000</v>
      </c>
      <c r="F19" s="16"/>
      <c r="G19" s="15">
        <v>61631100000</v>
      </c>
      <c r="H19" s="16"/>
      <c r="I19" s="15">
        <v>0</v>
      </c>
      <c r="J19" s="15">
        <v>0</v>
      </c>
      <c r="K19" s="16"/>
      <c r="L19" s="15">
        <v>62000000</v>
      </c>
      <c r="M19" s="15">
        <v>62000000000</v>
      </c>
      <c r="N19" s="16"/>
      <c r="O19" s="15">
        <v>0</v>
      </c>
      <c r="P19" s="16"/>
      <c r="Q19" s="15">
        <v>0</v>
      </c>
      <c r="R19" s="16"/>
      <c r="S19" s="15">
        <v>0</v>
      </c>
      <c r="T19" s="16"/>
      <c r="U19" s="15">
        <v>0</v>
      </c>
      <c r="W19" s="15">
        <v>0</v>
      </c>
    </row>
    <row r="20" spans="1:23" ht="36" x14ac:dyDescent="0.4">
      <c r="A20" s="3" t="s">
        <v>26</v>
      </c>
      <c r="C20" s="15">
        <v>325402</v>
      </c>
      <c r="D20" s="16"/>
      <c r="E20" s="15">
        <v>2485071656</v>
      </c>
      <c r="F20" s="16"/>
      <c r="G20" s="15">
        <v>6045900354</v>
      </c>
      <c r="H20" s="16"/>
      <c r="I20" s="15">
        <v>0</v>
      </c>
      <c r="J20" s="15">
        <v>0</v>
      </c>
      <c r="K20" s="16"/>
      <c r="L20" s="15">
        <v>0</v>
      </c>
      <c r="M20" s="15">
        <v>0</v>
      </c>
      <c r="N20" s="15"/>
      <c r="O20" s="15">
        <v>325402</v>
      </c>
      <c r="P20" s="16"/>
      <c r="Q20" s="15">
        <v>24850</v>
      </c>
      <c r="R20" s="16"/>
      <c r="S20" s="15">
        <v>2485071656</v>
      </c>
      <c r="T20" s="16"/>
      <c r="U20" s="15">
        <v>8038126574</v>
      </c>
      <c r="W20" s="6">
        <v>1.0888237996985347E-2</v>
      </c>
    </row>
    <row r="21" spans="1:23" ht="36" x14ac:dyDescent="0.4">
      <c r="A21" s="3" t="s">
        <v>27</v>
      </c>
      <c r="C21" s="15">
        <v>1500000</v>
      </c>
      <c r="D21" s="16"/>
      <c r="E21" s="15">
        <v>21471373376</v>
      </c>
      <c r="F21" s="16"/>
      <c r="G21" s="15">
        <v>15159759525</v>
      </c>
      <c r="H21" s="16"/>
      <c r="I21" s="15">
        <v>0</v>
      </c>
      <c r="J21" s="15">
        <v>0</v>
      </c>
      <c r="K21" s="16"/>
      <c r="L21" s="15">
        <v>0</v>
      </c>
      <c r="M21" s="15">
        <v>0</v>
      </c>
      <c r="N21" s="15"/>
      <c r="O21" s="15">
        <v>1500000</v>
      </c>
      <c r="P21" s="16"/>
      <c r="Q21" s="15">
        <v>10780</v>
      </c>
      <c r="R21" s="16"/>
      <c r="S21" s="15">
        <v>21471373376</v>
      </c>
      <c r="T21" s="16"/>
      <c r="U21" s="15">
        <v>16073788500</v>
      </c>
      <c r="W21" s="6">
        <v>2.1773137445646559E-2</v>
      </c>
    </row>
    <row r="22" spans="1:23" ht="18" x14ac:dyDescent="0.4">
      <c r="A22" s="3" t="s">
        <v>28</v>
      </c>
      <c r="C22" s="15">
        <v>100000</v>
      </c>
      <c r="D22" s="16"/>
      <c r="E22" s="15">
        <v>3401192061</v>
      </c>
      <c r="F22" s="16"/>
      <c r="G22" s="15">
        <v>2754214335</v>
      </c>
      <c r="H22" s="16"/>
      <c r="I22" s="15">
        <v>0</v>
      </c>
      <c r="J22" s="15">
        <v>0</v>
      </c>
      <c r="K22" s="16"/>
      <c r="L22" s="15">
        <v>0</v>
      </c>
      <c r="M22" s="15">
        <v>0</v>
      </c>
      <c r="N22" s="15"/>
      <c r="O22" s="15">
        <v>100000</v>
      </c>
      <c r="P22" s="16"/>
      <c r="Q22" s="15">
        <v>29400</v>
      </c>
      <c r="R22" s="16"/>
      <c r="S22" s="15">
        <v>3401192061</v>
      </c>
      <c r="T22" s="16"/>
      <c r="U22" s="15">
        <v>2922507000</v>
      </c>
      <c r="W22" s="6">
        <v>3.9587522628448286E-3</v>
      </c>
    </row>
    <row r="23" spans="1:23" ht="18" x14ac:dyDescent="0.4">
      <c r="A23" s="3" t="s">
        <v>29</v>
      </c>
      <c r="C23" s="15">
        <v>1394767</v>
      </c>
      <c r="D23" s="16"/>
      <c r="E23" s="15">
        <v>4652979483</v>
      </c>
      <c r="F23" s="16"/>
      <c r="G23" s="15">
        <v>6885200765</v>
      </c>
      <c r="H23" s="16"/>
      <c r="I23" s="15">
        <v>0</v>
      </c>
      <c r="J23" s="15">
        <v>0</v>
      </c>
      <c r="K23" s="16"/>
      <c r="L23" s="15">
        <v>0</v>
      </c>
      <c r="M23" s="15">
        <v>0</v>
      </c>
      <c r="N23" s="15"/>
      <c r="O23" s="15">
        <v>1394767</v>
      </c>
      <c r="P23" s="16"/>
      <c r="Q23" s="15">
        <v>3197</v>
      </c>
      <c r="R23" s="16"/>
      <c r="S23" s="15">
        <v>4652979483</v>
      </c>
      <c r="T23" s="16"/>
      <c r="U23" s="15">
        <v>4432538632</v>
      </c>
      <c r="W23" s="6">
        <v>6.0042019880797966E-3</v>
      </c>
    </row>
    <row r="24" spans="1:23" ht="18" x14ac:dyDescent="0.4">
      <c r="A24" s="3" t="s">
        <v>30</v>
      </c>
      <c r="C24" s="15">
        <v>2125000</v>
      </c>
      <c r="D24" s="16"/>
      <c r="E24" s="15">
        <v>27233273239</v>
      </c>
      <c r="F24" s="16"/>
      <c r="G24" s="15">
        <v>30882648375</v>
      </c>
      <c r="H24" s="16"/>
      <c r="I24" s="15">
        <v>0</v>
      </c>
      <c r="J24" s="15">
        <v>0</v>
      </c>
      <c r="K24" s="16"/>
      <c r="L24" s="15">
        <v>0</v>
      </c>
      <c r="M24" s="15">
        <v>0</v>
      </c>
      <c r="N24" s="15"/>
      <c r="O24" s="15">
        <v>2125000</v>
      </c>
      <c r="P24" s="16"/>
      <c r="Q24" s="15">
        <v>12940</v>
      </c>
      <c r="R24" s="16"/>
      <c r="S24" s="15">
        <v>27233273239</v>
      </c>
      <c r="T24" s="16"/>
      <c r="U24" s="15">
        <v>27333889875</v>
      </c>
      <c r="W24" s="6">
        <v>3.7025779029787646E-2</v>
      </c>
    </row>
    <row r="25" spans="1:23" ht="18" x14ac:dyDescent="0.4">
      <c r="A25" s="3" t="s">
        <v>31</v>
      </c>
      <c r="C25" s="15">
        <v>2827514</v>
      </c>
      <c r="D25" s="16"/>
      <c r="E25" s="15">
        <v>31111473343</v>
      </c>
      <c r="F25" s="16"/>
      <c r="G25" s="15">
        <v>25745923072</v>
      </c>
      <c r="H25" s="16"/>
      <c r="I25" s="15">
        <v>0</v>
      </c>
      <c r="J25" s="15">
        <v>0</v>
      </c>
      <c r="K25" s="16"/>
      <c r="L25" s="15">
        <v>0</v>
      </c>
      <c r="M25" s="15">
        <v>0</v>
      </c>
      <c r="N25" s="15"/>
      <c r="O25" s="15">
        <v>2827514</v>
      </c>
      <c r="P25" s="16"/>
      <c r="Q25" s="15">
        <v>9050</v>
      </c>
      <c r="R25" s="16"/>
      <c r="S25" s="15">
        <v>31111473343</v>
      </c>
      <c r="T25" s="16"/>
      <c r="U25" s="15">
        <v>25436747140</v>
      </c>
      <c r="W25" s="6">
        <v>3.4455958634106519E-2</v>
      </c>
    </row>
    <row r="26" spans="1:23" ht="18" x14ac:dyDescent="0.4">
      <c r="A26" s="3" t="s">
        <v>32</v>
      </c>
      <c r="C26" s="15">
        <v>1816</v>
      </c>
      <c r="D26" s="16"/>
      <c r="E26" s="15">
        <v>3457167</v>
      </c>
      <c r="F26" s="16"/>
      <c r="G26" s="15">
        <v>5029273</v>
      </c>
      <c r="H26" s="16"/>
      <c r="I26" s="15">
        <v>0</v>
      </c>
      <c r="J26" s="15">
        <v>0</v>
      </c>
      <c r="K26" s="16"/>
      <c r="L26" s="15">
        <v>0</v>
      </c>
      <c r="M26" s="15">
        <v>0</v>
      </c>
      <c r="N26" s="15"/>
      <c r="O26" s="15">
        <v>1816</v>
      </c>
      <c r="P26" s="16"/>
      <c r="Q26" s="15">
        <v>2715</v>
      </c>
      <c r="R26" s="16"/>
      <c r="S26" s="15">
        <v>3457167</v>
      </c>
      <c r="T26" s="16"/>
      <c r="U26" s="15">
        <v>4901104</v>
      </c>
      <c r="W26" s="6">
        <v>6.6389084954930283E-6</v>
      </c>
    </row>
    <row r="27" spans="1:23" ht="36" x14ac:dyDescent="0.4">
      <c r="A27" s="3" t="s">
        <v>33</v>
      </c>
      <c r="C27" s="15">
        <v>550000</v>
      </c>
      <c r="D27" s="16"/>
      <c r="E27" s="15">
        <v>9763581664</v>
      </c>
      <c r="F27" s="16"/>
      <c r="G27" s="15">
        <v>7437134182</v>
      </c>
      <c r="H27" s="16"/>
      <c r="I27" s="15">
        <v>0</v>
      </c>
      <c r="J27" s="15">
        <v>0</v>
      </c>
      <c r="K27" s="16"/>
      <c r="L27" s="15">
        <v>0</v>
      </c>
      <c r="M27" s="15">
        <v>0</v>
      </c>
      <c r="N27" s="15"/>
      <c r="O27" s="15">
        <v>550000</v>
      </c>
      <c r="P27" s="16"/>
      <c r="Q27" s="15">
        <v>12580</v>
      </c>
      <c r="R27" s="16"/>
      <c r="S27" s="15">
        <v>9763581664</v>
      </c>
      <c r="T27" s="16"/>
      <c r="U27" s="15">
        <v>6877831950</v>
      </c>
      <c r="W27" s="6">
        <v>9.3165329614365213E-3</v>
      </c>
    </row>
    <row r="28" spans="1:23" ht="18" x14ac:dyDescent="0.4">
      <c r="A28" s="3" t="s">
        <v>34</v>
      </c>
      <c r="C28" s="15">
        <v>200000</v>
      </c>
      <c r="D28" s="16"/>
      <c r="E28" s="15">
        <v>4133262355</v>
      </c>
      <c r="F28" s="16"/>
      <c r="G28" s="15">
        <v>3974211900</v>
      </c>
      <c r="H28" s="16"/>
      <c r="I28" s="15">
        <v>0</v>
      </c>
      <c r="J28" s="15">
        <v>0</v>
      </c>
      <c r="K28" s="16"/>
      <c r="L28" s="15">
        <v>200000</v>
      </c>
      <c r="M28" s="15">
        <v>3942088819</v>
      </c>
      <c r="N28" s="16"/>
      <c r="O28" s="15">
        <v>0</v>
      </c>
      <c r="P28" s="16"/>
      <c r="Q28" s="15">
        <v>0</v>
      </c>
      <c r="R28" s="16"/>
      <c r="S28" s="15">
        <v>0</v>
      </c>
      <c r="T28" s="16"/>
      <c r="U28" s="15">
        <v>0</v>
      </c>
      <c r="W28" s="18">
        <v>0</v>
      </c>
    </row>
    <row r="29" spans="1:23" ht="36" x14ac:dyDescent="0.4">
      <c r="A29" s="3" t="s">
        <v>35</v>
      </c>
      <c r="C29" s="15">
        <v>303736</v>
      </c>
      <c r="D29" s="16"/>
      <c r="E29" s="15">
        <v>6171439382</v>
      </c>
      <c r="F29" s="16"/>
      <c r="G29" s="15">
        <v>8956415057</v>
      </c>
      <c r="H29" s="16"/>
      <c r="I29" s="15">
        <v>0</v>
      </c>
      <c r="J29" s="15">
        <v>0</v>
      </c>
      <c r="K29" s="16"/>
      <c r="L29" s="15">
        <v>0</v>
      </c>
      <c r="M29" s="15">
        <v>0</v>
      </c>
      <c r="N29" s="15"/>
      <c r="O29" s="15">
        <v>303736</v>
      </c>
      <c r="P29" s="16"/>
      <c r="Q29" s="15">
        <v>29450</v>
      </c>
      <c r="R29" s="16"/>
      <c r="S29" s="15">
        <v>6171439382</v>
      </c>
      <c r="T29" s="16"/>
      <c r="U29" s="15">
        <v>8891802300</v>
      </c>
      <c r="W29" s="6">
        <v>1.2044605017505127E-2</v>
      </c>
    </row>
    <row r="30" spans="1:23" ht="18" x14ac:dyDescent="0.4">
      <c r="A30" s="3" t="s">
        <v>36</v>
      </c>
      <c r="C30" s="15">
        <v>1000000</v>
      </c>
      <c r="D30" s="16"/>
      <c r="E30" s="15">
        <v>10441284302</v>
      </c>
      <c r="F30" s="16"/>
      <c r="G30" s="15">
        <v>12475327500</v>
      </c>
      <c r="H30" s="16"/>
      <c r="I30" s="15">
        <v>0</v>
      </c>
      <c r="J30" s="15">
        <v>0</v>
      </c>
      <c r="K30" s="16"/>
      <c r="L30" s="15">
        <v>0</v>
      </c>
      <c r="M30" s="15">
        <v>0</v>
      </c>
      <c r="N30" s="15"/>
      <c r="O30" s="15">
        <v>1000000</v>
      </c>
      <c r="P30" s="16"/>
      <c r="Q30" s="15">
        <v>11120</v>
      </c>
      <c r="R30" s="16"/>
      <c r="S30" s="15">
        <v>10441284302</v>
      </c>
      <c r="T30" s="16"/>
      <c r="U30" s="15">
        <v>11053836000</v>
      </c>
      <c r="W30" s="6">
        <v>1.4973239851304252E-2</v>
      </c>
    </row>
    <row r="31" spans="1:23" ht="36" x14ac:dyDescent="0.4">
      <c r="A31" s="3" t="s">
        <v>37</v>
      </c>
      <c r="C31" s="15">
        <v>510000</v>
      </c>
      <c r="D31" s="16"/>
      <c r="E31" s="15">
        <v>4815054994</v>
      </c>
      <c r="F31" s="16"/>
      <c r="G31" s="15">
        <v>5566481190</v>
      </c>
      <c r="H31" s="16"/>
      <c r="I31" s="15">
        <v>0</v>
      </c>
      <c r="J31" s="15">
        <v>0</v>
      </c>
      <c r="K31" s="16"/>
      <c r="L31" s="15">
        <v>0</v>
      </c>
      <c r="M31" s="15">
        <v>0</v>
      </c>
      <c r="N31" s="15"/>
      <c r="O31" s="15">
        <v>510000</v>
      </c>
      <c r="P31" s="16"/>
      <c r="Q31" s="15">
        <v>9420</v>
      </c>
      <c r="R31" s="16"/>
      <c r="S31" s="15">
        <v>4815054994</v>
      </c>
      <c r="T31" s="16"/>
      <c r="U31" s="15">
        <v>4775615010</v>
      </c>
      <c r="W31" s="6">
        <v>6.4689243609384788E-3</v>
      </c>
    </row>
    <row r="32" spans="1:23" ht="18" x14ac:dyDescent="0.4">
      <c r="A32" s="3" t="s">
        <v>38</v>
      </c>
      <c r="C32" s="15">
        <v>89569</v>
      </c>
      <c r="D32" s="16"/>
      <c r="E32" s="15">
        <v>869833563</v>
      </c>
      <c r="F32" s="16"/>
      <c r="G32" s="15">
        <v>901044972</v>
      </c>
      <c r="H32" s="16"/>
      <c r="I32" s="15">
        <v>0</v>
      </c>
      <c r="J32" s="15">
        <v>0</v>
      </c>
      <c r="K32" s="16"/>
      <c r="L32" s="15">
        <v>0</v>
      </c>
      <c r="M32" s="15">
        <v>0</v>
      </c>
      <c r="N32" s="15"/>
      <c r="O32" s="15">
        <v>89569</v>
      </c>
      <c r="P32" s="16"/>
      <c r="Q32" s="15">
        <v>9620</v>
      </c>
      <c r="R32" s="16"/>
      <c r="S32" s="15">
        <v>869833563</v>
      </c>
      <c r="T32" s="16"/>
      <c r="U32" s="15">
        <v>856526940</v>
      </c>
      <c r="W32" s="6">
        <v>1.1602292011319586E-3</v>
      </c>
    </row>
    <row r="33" spans="1:23" ht="18" x14ac:dyDescent="0.4">
      <c r="A33" s="3" t="s">
        <v>39</v>
      </c>
      <c r="C33" s="15">
        <v>1430000</v>
      </c>
      <c r="D33" s="16"/>
      <c r="E33" s="15">
        <v>10971106870</v>
      </c>
      <c r="F33" s="16"/>
      <c r="G33" s="15">
        <v>7548119865</v>
      </c>
      <c r="H33" s="16"/>
      <c r="I33" s="15">
        <v>0</v>
      </c>
      <c r="J33" s="15">
        <v>0</v>
      </c>
      <c r="K33" s="16"/>
      <c r="L33" s="15">
        <v>0</v>
      </c>
      <c r="M33" s="15">
        <v>0</v>
      </c>
      <c r="N33" s="15"/>
      <c r="O33" s="15">
        <v>2860000</v>
      </c>
      <c r="P33" s="20"/>
      <c r="Q33" s="15">
        <v>4850</v>
      </c>
      <c r="R33" s="20"/>
      <c r="S33" s="15">
        <v>21942213740</v>
      </c>
      <c r="T33" s="20"/>
      <c r="U33" s="15">
        <v>13788467550</v>
      </c>
      <c r="V33" s="18"/>
      <c r="W33" s="6">
        <v>1.8677500897251911E-2</v>
      </c>
    </row>
    <row r="34" spans="1:23" ht="18" x14ac:dyDescent="0.4">
      <c r="A34" s="3" t="s">
        <v>40</v>
      </c>
      <c r="C34" s="15">
        <v>1430000</v>
      </c>
      <c r="D34" s="16"/>
      <c r="E34" s="15">
        <v>9541106870</v>
      </c>
      <c r="F34" s="16"/>
      <c r="G34" s="15">
        <v>4342656532</v>
      </c>
      <c r="H34" s="16"/>
      <c r="I34" s="15">
        <v>0</v>
      </c>
      <c r="J34" s="15">
        <v>0</v>
      </c>
      <c r="K34" s="16"/>
      <c r="L34" s="15">
        <v>0</v>
      </c>
      <c r="M34" s="15">
        <v>0</v>
      </c>
      <c r="N34" s="15"/>
      <c r="O34" s="20">
        <v>0</v>
      </c>
      <c r="P34" s="20"/>
      <c r="Q34" s="20">
        <v>0</v>
      </c>
      <c r="R34" s="20"/>
      <c r="S34" s="20">
        <v>0</v>
      </c>
      <c r="T34" s="20"/>
      <c r="U34" s="20">
        <v>0</v>
      </c>
      <c r="V34" s="18"/>
      <c r="W34" s="18">
        <v>0</v>
      </c>
    </row>
    <row r="35" spans="1:23" ht="36" x14ac:dyDescent="0.4">
      <c r="A35" s="3" t="s">
        <v>41</v>
      </c>
      <c r="C35" s="15">
        <v>497171</v>
      </c>
      <c r="D35" s="16"/>
      <c r="E35" s="15">
        <v>15648942680</v>
      </c>
      <c r="F35" s="16"/>
      <c r="G35" s="15">
        <v>9587728951</v>
      </c>
      <c r="H35" s="16"/>
      <c r="I35" s="15">
        <v>0</v>
      </c>
      <c r="J35" s="15">
        <v>0</v>
      </c>
      <c r="K35" s="16"/>
      <c r="L35" s="15">
        <v>0</v>
      </c>
      <c r="M35" s="15">
        <v>0</v>
      </c>
      <c r="N35" s="15"/>
      <c r="O35" s="15">
        <v>497171</v>
      </c>
      <c r="P35" s="16"/>
      <c r="Q35" s="15">
        <v>16300</v>
      </c>
      <c r="R35" s="16"/>
      <c r="S35" s="15">
        <v>15648942680</v>
      </c>
      <c r="T35" s="16"/>
      <c r="U35" s="15">
        <v>8055669171</v>
      </c>
      <c r="W35" s="6">
        <v>1.0912000744369672E-2</v>
      </c>
    </row>
    <row r="36" spans="1:23" ht="18" x14ac:dyDescent="0.4">
      <c r="A36" s="3" t="s">
        <v>42</v>
      </c>
      <c r="C36" s="15">
        <v>4000000</v>
      </c>
      <c r="D36" s="16"/>
      <c r="E36" s="15">
        <v>30084836851</v>
      </c>
      <c r="F36" s="16"/>
      <c r="G36" s="15">
        <v>25606728000</v>
      </c>
      <c r="H36" s="16"/>
      <c r="I36" s="15">
        <v>0</v>
      </c>
      <c r="J36" s="15">
        <v>0</v>
      </c>
      <c r="K36" s="16"/>
      <c r="L36" s="15">
        <v>0</v>
      </c>
      <c r="M36" s="15">
        <v>0</v>
      </c>
      <c r="N36" s="15"/>
      <c r="O36" s="15">
        <v>4000000</v>
      </c>
      <c r="P36" s="16"/>
      <c r="Q36" s="15">
        <v>6720</v>
      </c>
      <c r="R36" s="16"/>
      <c r="S36" s="15">
        <v>30084836851</v>
      </c>
      <c r="T36" s="16"/>
      <c r="U36" s="15">
        <v>26720064000</v>
      </c>
      <c r="W36" s="6">
        <v>3.6194306403152722E-2</v>
      </c>
    </row>
    <row r="37" spans="1:23" ht="18" x14ac:dyDescent="0.4">
      <c r="A37" s="3" t="s">
        <v>43</v>
      </c>
      <c r="C37" s="15">
        <v>722222</v>
      </c>
      <c r="D37" s="16"/>
      <c r="E37" s="15">
        <v>5304189974</v>
      </c>
      <c r="F37" s="16"/>
      <c r="G37" s="15">
        <v>10840664164</v>
      </c>
      <c r="H37" s="16"/>
      <c r="I37" s="15">
        <v>0</v>
      </c>
      <c r="J37" s="15">
        <v>0</v>
      </c>
      <c r="K37" s="16"/>
      <c r="L37" s="15">
        <v>200000</v>
      </c>
      <c r="M37" s="15">
        <v>3068284363</v>
      </c>
      <c r="N37" s="16"/>
      <c r="O37" s="15">
        <v>522222</v>
      </c>
      <c r="P37" s="16"/>
      <c r="Q37" s="15">
        <v>14980</v>
      </c>
      <c r="R37" s="16"/>
      <c r="S37" s="15">
        <v>3835336914</v>
      </c>
      <c r="T37" s="16"/>
      <c r="U37" s="15">
        <v>7776339391</v>
      </c>
      <c r="W37" s="6">
        <v>1.0533627861548538E-2</v>
      </c>
    </row>
    <row r="38" spans="1:23" ht="18" x14ac:dyDescent="0.4">
      <c r="A38" s="3" t="s">
        <v>44</v>
      </c>
      <c r="C38" s="15">
        <v>89959</v>
      </c>
      <c r="D38" s="16"/>
      <c r="E38" s="15">
        <v>375088022</v>
      </c>
      <c r="F38" s="16"/>
      <c r="G38" s="15">
        <v>504349916</v>
      </c>
      <c r="H38" s="16"/>
      <c r="I38" s="15">
        <v>0</v>
      </c>
      <c r="J38" s="15">
        <v>0</v>
      </c>
      <c r="K38" s="16"/>
      <c r="L38" s="15">
        <v>0</v>
      </c>
      <c r="M38" s="15">
        <v>0</v>
      </c>
      <c r="N38" s="15"/>
      <c r="O38" s="15">
        <v>89959</v>
      </c>
      <c r="P38" s="16"/>
      <c r="Q38" s="15">
        <v>5390</v>
      </c>
      <c r="R38" s="16"/>
      <c r="S38" s="15">
        <v>375088022</v>
      </c>
      <c r="T38" s="16"/>
      <c r="U38" s="15">
        <v>481993980</v>
      </c>
      <c r="W38" s="6">
        <v>6.5289655730596551E-4</v>
      </c>
    </row>
    <row r="39" spans="1:23" ht="18" x14ac:dyDescent="0.4">
      <c r="A39" s="3" t="s">
        <v>45</v>
      </c>
      <c r="C39" s="15">
        <v>700000</v>
      </c>
      <c r="D39" s="16"/>
      <c r="E39" s="15">
        <v>66296316395</v>
      </c>
      <c r="F39" s="16"/>
      <c r="G39" s="15">
        <v>62061523650</v>
      </c>
      <c r="H39" s="16"/>
      <c r="I39" s="15">
        <v>0</v>
      </c>
      <c r="J39" s="15">
        <v>0</v>
      </c>
      <c r="K39" s="16"/>
      <c r="L39" s="15">
        <v>0</v>
      </c>
      <c r="M39" s="15">
        <v>0</v>
      </c>
      <c r="N39" s="15"/>
      <c r="O39" s="15">
        <v>700000</v>
      </c>
      <c r="P39" s="16"/>
      <c r="Q39" s="15">
        <v>75850</v>
      </c>
      <c r="R39" s="16"/>
      <c r="S39" s="15">
        <v>66296316395</v>
      </c>
      <c r="T39" s="16"/>
      <c r="U39" s="15">
        <v>52779084750</v>
      </c>
      <c r="W39" s="6">
        <v>7.1493180746852444E-2</v>
      </c>
    </row>
    <row r="40" spans="1:23" ht="18" x14ac:dyDescent="0.4">
      <c r="A40" s="3" t="s">
        <v>46</v>
      </c>
      <c r="C40" s="15">
        <v>1119227</v>
      </c>
      <c r="D40" s="16"/>
      <c r="E40" s="15">
        <v>28908125542</v>
      </c>
      <c r="F40" s="16"/>
      <c r="G40" s="15">
        <v>23630935810</v>
      </c>
      <c r="H40" s="16"/>
      <c r="I40" s="15">
        <v>0</v>
      </c>
      <c r="J40" s="15">
        <v>0</v>
      </c>
      <c r="K40" s="16"/>
      <c r="L40" s="15">
        <v>0</v>
      </c>
      <c r="M40" s="15">
        <v>0</v>
      </c>
      <c r="N40" s="15"/>
      <c r="O40" s="15">
        <v>1119227</v>
      </c>
      <c r="P40" s="16"/>
      <c r="Q40" s="15">
        <v>23620</v>
      </c>
      <c r="R40" s="16"/>
      <c r="S40" s="15">
        <v>28908125542</v>
      </c>
      <c r="T40" s="16"/>
      <c r="U40" s="15">
        <v>26278846697</v>
      </c>
      <c r="W40" s="6">
        <v>3.5596644876026338E-2</v>
      </c>
    </row>
    <row r="41" spans="1:23" ht="18" x14ac:dyDescent="0.4">
      <c r="A41" s="3" t="s">
        <v>47</v>
      </c>
      <c r="C41" s="15">
        <v>350000</v>
      </c>
      <c r="D41" s="16"/>
      <c r="E41" s="15">
        <f>32769004605-30</f>
        <v>32769004575</v>
      </c>
      <c r="F41" s="16"/>
      <c r="G41" s="15">
        <f>36610314772-30</f>
        <v>36610314742</v>
      </c>
      <c r="H41" s="16"/>
      <c r="I41" s="15">
        <v>0</v>
      </c>
      <c r="J41" s="15">
        <v>0</v>
      </c>
      <c r="K41" s="16"/>
      <c r="L41" s="15">
        <v>0</v>
      </c>
      <c r="M41" s="15">
        <v>0</v>
      </c>
      <c r="N41" s="15"/>
      <c r="O41" s="15">
        <v>525000</v>
      </c>
      <c r="P41" s="16"/>
      <c r="Q41" s="15">
        <v>71367</v>
      </c>
      <c r="R41" s="16"/>
      <c r="S41" s="15">
        <f>32769004605-30</f>
        <v>32769004575</v>
      </c>
      <c r="T41" s="16"/>
      <c r="U41" s="15">
        <f>37244742334-30</f>
        <v>37244742304</v>
      </c>
      <c r="W41" s="6">
        <v>5.0450762990061307E-2</v>
      </c>
    </row>
    <row r="42" spans="1:23" ht="18.75" thickBot="1" x14ac:dyDescent="0.45">
      <c r="A42" s="7" t="s">
        <v>48</v>
      </c>
      <c r="C42" s="17">
        <f>SUM(C11:$C$41)</f>
        <v>90309630</v>
      </c>
      <c r="D42" s="16"/>
      <c r="E42" s="17">
        <f>SUM(E11:$E$41)</f>
        <v>421017005125</v>
      </c>
      <c r="F42" s="16"/>
      <c r="G42" s="17">
        <f>SUM(G11:$G$41)</f>
        <v>416411894169</v>
      </c>
      <c r="H42" s="16"/>
      <c r="I42" s="17">
        <f>SUM(I11:$I$41)</f>
        <v>62000000</v>
      </c>
      <c r="J42" s="17">
        <f>SUM(J11:$J$41)</f>
        <v>62000000000</v>
      </c>
      <c r="K42" s="16"/>
      <c r="L42" s="17">
        <f>SUM(L11:$L$41)</f>
        <v>62400000</v>
      </c>
      <c r="M42" s="17">
        <f>SUM(M11:$M$41)</f>
        <v>69010373182</v>
      </c>
      <c r="N42" s="16"/>
      <c r="O42" s="17">
        <f>SUM(O11:$O$41)</f>
        <v>90084630</v>
      </c>
      <c r="P42" s="16"/>
      <c r="Q42" s="17">
        <f>SUM(Q11:$Q$41)</f>
        <v>420516</v>
      </c>
      <c r="R42" s="16"/>
      <c r="S42" s="17">
        <f>SUM(S11:$S$41)</f>
        <v>416844889710</v>
      </c>
      <c r="T42" s="16"/>
      <c r="U42" s="17">
        <f>SUM(U11:$U$41)</f>
        <v>395616604128</v>
      </c>
      <c r="W42" s="8">
        <f>SUM(W11:$W$41)</f>
        <v>0.53589200194540842</v>
      </c>
    </row>
    <row r="43" spans="1:23" ht="18.75" thickTop="1" x14ac:dyDescent="0.4">
      <c r="C43" s="22"/>
      <c r="D43" s="16"/>
      <c r="E43" s="22"/>
      <c r="F43" s="16"/>
      <c r="G43" s="22"/>
      <c r="H43" s="16"/>
      <c r="I43" s="22"/>
      <c r="J43" s="22"/>
      <c r="K43" s="16"/>
      <c r="L43" s="22"/>
      <c r="M43" s="22"/>
      <c r="N43" s="16"/>
      <c r="O43" s="22"/>
      <c r="P43" s="16"/>
      <c r="Q43" s="22"/>
      <c r="R43" s="16"/>
      <c r="S43" s="22"/>
      <c r="T43" s="16"/>
      <c r="U43" s="22"/>
      <c r="W43" s="9"/>
    </row>
    <row r="44" spans="1:23" x14ac:dyDescent="0.4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4"/>
      <c r="V44" s="23"/>
      <c r="W44" s="23"/>
    </row>
    <row r="45" spans="1:23" x14ac:dyDescent="0.4"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</row>
    <row r="46" spans="1:23" ht="18" x14ac:dyDescent="0.4">
      <c r="C46" s="25"/>
      <c r="D46" s="26"/>
      <c r="E46" s="25"/>
      <c r="F46" s="26"/>
      <c r="G46" s="25"/>
      <c r="H46" s="26"/>
      <c r="I46" s="25"/>
      <c r="J46" s="25"/>
      <c r="K46" s="26"/>
      <c r="L46" s="25"/>
      <c r="M46" s="25"/>
      <c r="N46" s="26"/>
      <c r="O46" s="25"/>
      <c r="P46" s="26"/>
      <c r="Q46" s="25"/>
      <c r="R46" s="26"/>
      <c r="S46" s="25"/>
      <c r="T46" s="26"/>
      <c r="U46" s="25"/>
      <c r="V46" s="23"/>
      <c r="W46" s="27"/>
    </row>
    <row r="47" spans="1:23" x14ac:dyDescent="0.4"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</row>
    <row r="51" spans="5:5" x14ac:dyDescent="0.4">
      <c r="E51" s="16"/>
    </row>
  </sheetData>
  <mergeCells count="19">
    <mergeCell ref="A1:W1"/>
    <mergeCell ref="A2:W2"/>
    <mergeCell ref="A3:W3"/>
    <mergeCell ref="A5:W5"/>
    <mergeCell ref="A6:W6"/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0"/>
  <sheetViews>
    <sheetView rightToLeft="1" workbookViewId="0">
      <selection sqref="A1:XFD1048576"/>
    </sheetView>
  </sheetViews>
  <sheetFormatPr defaultRowHeight="17.25" x14ac:dyDescent="0.4"/>
  <cols>
    <col min="1" max="1" width="17" style="1" customWidth="1"/>
    <col min="2" max="2" width="1.42578125" style="1" customWidth="1"/>
    <col min="3" max="3" width="14.140625" style="1" customWidth="1"/>
    <col min="4" max="4" width="1.42578125" style="1" customWidth="1"/>
    <col min="5" max="5" width="14.140625" style="1" customWidth="1"/>
    <col min="6" max="6" width="1.42578125" style="1" customWidth="1"/>
    <col min="7" max="7" width="14.140625" style="1" customWidth="1"/>
    <col min="8" max="8" width="1.42578125" style="1" customWidth="1"/>
    <col min="9" max="9" width="14.1406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4.140625" style="1" customWidth="1"/>
    <col min="14" max="14" width="1.42578125" style="1" customWidth="1"/>
    <col min="15" max="15" width="14.140625" style="1" customWidth="1"/>
    <col min="16" max="16" width="1.42578125" style="1" customWidth="1"/>
    <col min="17" max="17" width="14.140625" style="1" customWidth="1"/>
    <col min="18" max="16384" width="9.140625" style="1"/>
  </cols>
  <sheetData>
    <row r="1" spans="1:17" ht="20.100000000000001" customHeight="1" x14ac:dyDescent="0.4">
      <c r="A1" s="41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ht="20.100000000000001" customHeight="1" x14ac:dyDescent="0.4">
      <c r="A2" s="41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ht="20.100000000000001" customHeight="1" x14ac:dyDescent="0.4">
      <c r="A3" s="41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5" spans="1:17" ht="18.75" x14ac:dyDescent="0.4">
      <c r="A5" s="42" t="s">
        <v>49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</row>
    <row r="7" spans="1:17" ht="18.75" x14ac:dyDescent="0.4">
      <c r="C7" s="35" t="s">
        <v>5</v>
      </c>
      <c r="D7" s="36"/>
      <c r="E7" s="36"/>
      <c r="F7" s="36"/>
      <c r="G7" s="36"/>
      <c r="H7" s="36"/>
      <c r="I7" s="36"/>
      <c r="K7" s="35" t="s">
        <v>7</v>
      </c>
      <c r="L7" s="36"/>
      <c r="M7" s="36"/>
      <c r="N7" s="36"/>
      <c r="O7" s="36"/>
      <c r="P7" s="36"/>
      <c r="Q7" s="36"/>
    </row>
    <row r="8" spans="1:17" ht="18.75" x14ac:dyDescent="0.4">
      <c r="A8" s="10" t="s">
        <v>50</v>
      </c>
      <c r="C8" s="10" t="s">
        <v>51</v>
      </c>
      <c r="E8" s="10" t="s">
        <v>52</v>
      </c>
      <c r="G8" s="10" t="s">
        <v>53</v>
      </c>
      <c r="I8" s="10" t="s">
        <v>54</v>
      </c>
      <c r="K8" s="10" t="s">
        <v>51</v>
      </c>
      <c r="M8" s="10" t="s">
        <v>52</v>
      </c>
      <c r="O8" s="10" t="s">
        <v>53</v>
      </c>
      <c r="Q8" s="10" t="s">
        <v>54</v>
      </c>
    </row>
    <row r="9" spans="1:17" ht="18" x14ac:dyDescent="0.4">
      <c r="A9" s="7" t="s">
        <v>48</v>
      </c>
      <c r="C9" s="7">
        <f>SUM($C$8)</f>
        <v>0</v>
      </c>
      <c r="E9" s="7">
        <f>SUM($E$8)</f>
        <v>0</v>
      </c>
      <c r="I9" s="7">
        <f>SUM($I$8)</f>
        <v>0</v>
      </c>
      <c r="K9" s="7">
        <f>SUM($K$8)</f>
        <v>0</v>
      </c>
      <c r="M9" s="7">
        <f>SUM($M$8)</f>
        <v>0</v>
      </c>
      <c r="Q9" s="7">
        <f>SUM($Q$8)</f>
        <v>0</v>
      </c>
    </row>
    <row r="10" spans="1:17" ht="18" x14ac:dyDescent="0.4">
      <c r="C10" s="9"/>
      <c r="E10" s="9"/>
      <c r="I10" s="9"/>
      <c r="K10" s="9"/>
      <c r="M10" s="9"/>
      <c r="Q10" s="9"/>
    </row>
  </sheetData>
  <mergeCells count="6">
    <mergeCell ref="A1:Q1"/>
    <mergeCell ref="A2:Q2"/>
    <mergeCell ref="A3:Q3"/>
    <mergeCell ref="A5:Q5"/>
    <mergeCell ref="C7:I7"/>
    <mergeCell ref="K7:Q7"/>
  </mergeCells>
  <pageMargins left="0.2" right="0.2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18"/>
  <sheetViews>
    <sheetView rightToLeft="1" topLeftCell="D1" workbookViewId="0">
      <selection activeCell="AG20" sqref="AG20"/>
    </sheetView>
  </sheetViews>
  <sheetFormatPr defaultRowHeight="17.25" x14ac:dyDescent="0.4"/>
  <cols>
    <col min="1" max="1" width="17" style="1" customWidth="1"/>
    <col min="2" max="2" width="1.42578125" style="1" customWidth="1"/>
    <col min="3" max="3" width="8.5703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1.42578125" style="1" customWidth="1"/>
    <col min="10" max="10" width="1.42578125" style="1" customWidth="1"/>
    <col min="11" max="11" width="7.140625" style="1" customWidth="1"/>
    <col min="12" max="12" width="1.42578125" style="1" customWidth="1"/>
    <col min="13" max="13" width="7.140625" style="1" customWidth="1"/>
    <col min="14" max="14" width="1.42578125" style="1" customWidth="1"/>
    <col min="15" max="15" width="11.42578125" style="1" customWidth="1"/>
    <col min="16" max="16" width="1.42578125" style="1" customWidth="1"/>
    <col min="17" max="17" width="18.42578125" style="1" customWidth="1"/>
    <col min="18" max="18" width="1.42578125" style="1" customWidth="1"/>
    <col min="19" max="19" width="18.42578125" style="1" customWidth="1"/>
    <col min="20" max="20" width="1.42578125" style="1" customWidth="1"/>
    <col min="21" max="21" width="11.42578125" style="1" customWidth="1"/>
    <col min="22" max="22" width="18.42578125" style="1" customWidth="1"/>
    <col min="23" max="23" width="1.42578125" style="1" customWidth="1"/>
    <col min="24" max="24" width="11.42578125" style="1" customWidth="1"/>
    <col min="25" max="25" width="18.42578125" style="1" customWidth="1"/>
    <col min="26" max="26" width="1.42578125" style="1" customWidth="1"/>
    <col min="27" max="27" width="11.42578125" style="1" customWidth="1"/>
    <col min="28" max="28" width="1.42578125" style="1" customWidth="1"/>
    <col min="29" max="29" width="11.42578125" style="1" customWidth="1"/>
    <col min="30" max="30" width="1.42578125" style="1" customWidth="1"/>
    <col min="31" max="31" width="18.42578125" style="1" customWidth="1"/>
    <col min="32" max="32" width="1.42578125" style="1" customWidth="1"/>
    <col min="33" max="33" width="18.42578125" style="1" customWidth="1"/>
    <col min="34" max="34" width="1.42578125" style="1" customWidth="1"/>
    <col min="35" max="35" width="8.5703125" style="1" customWidth="1"/>
    <col min="36" max="16384" width="9.140625" style="1"/>
  </cols>
  <sheetData>
    <row r="1" spans="1:35" ht="20.100000000000001" customHeight="1" x14ac:dyDescent="0.4">
      <c r="A1" s="41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</row>
    <row r="2" spans="1:35" ht="20.100000000000001" customHeight="1" x14ac:dyDescent="0.4">
      <c r="A2" s="41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</row>
    <row r="3" spans="1:35" ht="20.100000000000001" customHeight="1" x14ac:dyDescent="0.4">
      <c r="A3" s="41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</row>
    <row r="5" spans="1:35" ht="18.75" x14ac:dyDescent="0.4">
      <c r="A5" s="42" t="s">
        <v>55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</row>
    <row r="7" spans="1:35" ht="18.75" x14ac:dyDescent="0.4">
      <c r="C7" s="35" t="s">
        <v>56</v>
      </c>
      <c r="D7" s="36"/>
      <c r="E7" s="36"/>
      <c r="F7" s="36"/>
      <c r="G7" s="36"/>
      <c r="H7" s="36"/>
      <c r="I7" s="36"/>
      <c r="J7" s="36"/>
      <c r="K7" s="36"/>
      <c r="L7" s="36"/>
      <c r="M7" s="36"/>
      <c r="O7" s="35" t="s">
        <v>5</v>
      </c>
      <c r="P7" s="36"/>
      <c r="Q7" s="36"/>
      <c r="R7" s="36"/>
      <c r="S7" s="36"/>
      <c r="U7" s="35" t="s">
        <v>6</v>
      </c>
      <c r="V7" s="36"/>
      <c r="W7" s="36"/>
      <c r="X7" s="36"/>
      <c r="Y7" s="36"/>
      <c r="AA7" s="35" t="s">
        <v>7</v>
      </c>
      <c r="AB7" s="36"/>
      <c r="AC7" s="36"/>
      <c r="AD7" s="36"/>
      <c r="AE7" s="36"/>
      <c r="AF7" s="36"/>
      <c r="AG7" s="36"/>
      <c r="AH7" s="36"/>
      <c r="AI7" s="36"/>
    </row>
    <row r="8" spans="1:35" ht="18" x14ac:dyDescent="0.4">
      <c r="A8" s="37" t="s">
        <v>57</v>
      </c>
      <c r="C8" s="40" t="s">
        <v>58</v>
      </c>
      <c r="E8" s="40" t="s">
        <v>59</v>
      </c>
      <c r="G8" s="40" t="s">
        <v>60</v>
      </c>
      <c r="I8" s="40" t="s">
        <v>61</v>
      </c>
      <c r="K8" s="40" t="s">
        <v>62</v>
      </c>
      <c r="M8" s="40" t="s">
        <v>54</v>
      </c>
      <c r="O8" s="37" t="s">
        <v>9</v>
      </c>
      <c r="Q8" s="37" t="s">
        <v>10</v>
      </c>
      <c r="S8" s="37" t="s">
        <v>11</v>
      </c>
      <c r="U8" s="37" t="s">
        <v>12</v>
      </c>
      <c r="V8" s="39"/>
      <c r="X8" s="37" t="s">
        <v>13</v>
      </c>
      <c r="Y8" s="39"/>
      <c r="AA8" s="37" t="s">
        <v>9</v>
      </c>
      <c r="AC8" s="40" t="s">
        <v>63</v>
      </c>
      <c r="AE8" s="37" t="s">
        <v>10</v>
      </c>
      <c r="AG8" s="37" t="s">
        <v>11</v>
      </c>
      <c r="AI8" s="40" t="s">
        <v>15</v>
      </c>
    </row>
    <row r="9" spans="1:35" ht="18" x14ac:dyDescent="0.4">
      <c r="A9" s="38"/>
      <c r="C9" s="38"/>
      <c r="E9" s="38"/>
      <c r="G9" s="38"/>
      <c r="I9" s="38"/>
      <c r="K9" s="38"/>
      <c r="M9" s="38"/>
      <c r="O9" s="38"/>
      <c r="Q9" s="38"/>
      <c r="S9" s="38"/>
      <c r="U9" s="2" t="s">
        <v>9</v>
      </c>
      <c r="V9" s="2" t="s">
        <v>10</v>
      </c>
      <c r="X9" s="2" t="s">
        <v>9</v>
      </c>
      <c r="Y9" s="2" t="s">
        <v>16</v>
      </c>
      <c r="AA9" s="38"/>
      <c r="AC9" s="38"/>
      <c r="AE9" s="38"/>
      <c r="AG9" s="38"/>
      <c r="AI9" s="38"/>
    </row>
    <row r="10" spans="1:35" ht="18" x14ac:dyDescent="0.4">
      <c r="A10" s="3" t="s">
        <v>64</v>
      </c>
      <c r="C10" s="5" t="s">
        <v>65</v>
      </c>
      <c r="E10" s="5" t="s">
        <v>66</v>
      </c>
      <c r="G10" s="5" t="s">
        <v>67</v>
      </c>
      <c r="I10" s="5" t="s">
        <v>68</v>
      </c>
      <c r="K10" s="5" t="s">
        <v>69</v>
      </c>
      <c r="O10" s="4">
        <v>82900</v>
      </c>
      <c r="Q10" s="4">
        <v>79362945909</v>
      </c>
      <c r="S10" s="4">
        <v>79334182073</v>
      </c>
      <c r="Z10" s="5"/>
      <c r="AA10" s="4">
        <v>82900</v>
      </c>
      <c r="AC10" s="4">
        <v>976300</v>
      </c>
      <c r="AE10" s="4">
        <v>79362945909</v>
      </c>
      <c r="AG10" s="4">
        <v>80920600482</v>
      </c>
      <c r="AI10" s="6">
        <v>0.10961294883772045</v>
      </c>
    </row>
    <row r="11" spans="1:35" ht="36" x14ac:dyDescent="0.4">
      <c r="A11" s="3" t="s">
        <v>70</v>
      </c>
      <c r="C11" s="5" t="s">
        <v>65</v>
      </c>
      <c r="E11" s="5" t="s">
        <v>66</v>
      </c>
      <c r="G11" s="5" t="s">
        <v>71</v>
      </c>
      <c r="I11" s="5" t="s">
        <v>72</v>
      </c>
      <c r="K11" s="5" t="s">
        <v>73</v>
      </c>
      <c r="O11" s="4">
        <v>44598</v>
      </c>
      <c r="Q11" s="4">
        <v>34922561783</v>
      </c>
      <c r="S11" s="4">
        <v>44144329576</v>
      </c>
      <c r="U11" s="4">
        <v>0</v>
      </c>
      <c r="V11" s="4">
        <v>0</v>
      </c>
      <c r="X11" s="4">
        <v>44598</v>
      </c>
      <c r="Y11" s="4">
        <v>44598000000</v>
      </c>
      <c r="AA11" s="19">
        <v>0</v>
      </c>
      <c r="AB11" s="19"/>
      <c r="AC11" s="19">
        <v>0</v>
      </c>
      <c r="AD11" s="19"/>
      <c r="AE11" s="19">
        <v>0</v>
      </c>
      <c r="AF11" s="19"/>
      <c r="AG11" s="19">
        <v>0</v>
      </c>
      <c r="AH11" s="19"/>
      <c r="AI11" s="19">
        <v>0</v>
      </c>
    </row>
    <row r="12" spans="1:35" ht="36" x14ac:dyDescent="0.4">
      <c r="A12" s="3" t="s">
        <v>74</v>
      </c>
      <c r="C12" s="5" t="s">
        <v>75</v>
      </c>
      <c r="E12" s="5" t="s">
        <v>66</v>
      </c>
      <c r="G12" s="5" t="s">
        <v>76</v>
      </c>
      <c r="I12" s="5" t="s">
        <v>77</v>
      </c>
      <c r="K12" s="5" t="s">
        <v>73</v>
      </c>
      <c r="O12" s="4">
        <v>36000</v>
      </c>
      <c r="Q12" s="4">
        <v>23186181729</v>
      </c>
      <c r="S12" s="4">
        <v>23354258273</v>
      </c>
      <c r="U12" s="4">
        <v>0</v>
      </c>
      <c r="V12" s="4">
        <v>0</v>
      </c>
      <c r="X12" s="4">
        <v>0</v>
      </c>
      <c r="Y12" s="4">
        <v>0</v>
      </c>
      <c r="Z12" s="5"/>
      <c r="AA12" s="4">
        <v>36000</v>
      </c>
      <c r="AC12" s="4">
        <v>680940</v>
      </c>
      <c r="AE12" s="4">
        <v>23186181729</v>
      </c>
      <c r="AG12" s="4">
        <v>24509396866</v>
      </c>
      <c r="AI12" s="6">
        <v>3.3199793979702859E-2</v>
      </c>
    </row>
    <row r="13" spans="1:35" ht="36" x14ac:dyDescent="0.4">
      <c r="A13" s="3" t="s">
        <v>78</v>
      </c>
      <c r="C13" s="5" t="s">
        <v>75</v>
      </c>
      <c r="E13" s="5" t="s">
        <v>66</v>
      </c>
      <c r="G13" s="5" t="s">
        <v>79</v>
      </c>
      <c r="I13" s="5" t="s">
        <v>80</v>
      </c>
      <c r="K13" s="5" t="s">
        <v>73</v>
      </c>
      <c r="O13" s="4">
        <v>43499</v>
      </c>
      <c r="Q13" s="4">
        <v>32663216933</v>
      </c>
      <c r="S13" s="4">
        <v>38182720684</v>
      </c>
      <c r="U13" s="4">
        <v>0</v>
      </c>
      <c r="V13" s="4">
        <v>0</v>
      </c>
      <c r="X13" s="4">
        <v>0</v>
      </c>
      <c r="Y13" s="4">
        <v>0</v>
      </c>
      <c r="Z13" s="5"/>
      <c r="AA13" s="4">
        <v>43499</v>
      </c>
      <c r="AC13" s="4">
        <v>900360</v>
      </c>
      <c r="AE13" s="4">
        <v>32663216933</v>
      </c>
      <c r="AG13" s="4">
        <v>39157661027</v>
      </c>
      <c r="AI13" s="6">
        <v>5.3041953089709291E-2</v>
      </c>
    </row>
    <row r="14" spans="1:35" ht="36" x14ac:dyDescent="0.4">
      <c r="A14" s="3" t="s">
        <v>81</v>
      </c>
      <c r="C14" s="5" t="s">
        <v>75</v>
      </c>
      <c r="E14" s="5" t="s">
        <v>66</v>
      </c>
      <c r="G14" s="5" t="s">
        <v>82</v>
      </c>
      <c r="I14" s="5" t="s">
        <v>83</v>
      </c>
      <c r="K14" s="5" t="s">
        <v>73</v>
      </c>
      <c r="O14" s="4">
        <v>57530</v>
      </c>
      <c r="Q14" s="4">
        <v>51619505011</v>
      </c>
      <c r="S14" s="4">
        <v>52583645596</v>
      </c>
      <c r="U14" s="4">
        <v>0</v>
      </c>
      <c r="V14" s="4">
        <v>0</v>
      </c>
      <c r="X14" s="4">
        <v>0</v>
      </c>
      <c r="Y14" s="4">
        <v>0</v>
      </c>
      <c r="Z14" s="5"/>
      <c r="AA14" s="4">
        <v>57530</v>
      </c>
      <c r="AC14" s="4">
        <v>935710</v>
      </c>
      <c r="AE14" s="4">
        <v>51619505011</v>
      </c>
      <c r="AG14" s="4">
        <v>53821639359</v>
      </c>
      <c r="AI14" s="6">
        <v>7.2905398208613206E-2</v>
      </c>
    </row>
    <row r="15" spans="1:35" ht="36" x14ac:dyDescent="0.4">
      <c r="A15" s="3" t="s">
        <v>84</v>
      </c>
      <c r="C15" s="5" t="s">
        <v>75</v>
      </c>
      <c r="E15" s="5" t="s">
        <v>66</v>
      </c>
      <c r="G15" s="5" t="s">
        <v>85</v>
      </c>
      <c r="I15" s="5" t="s">
        <v>86</v>
      </c>
      <c r="K15" s="5" t="s">
        <v>73</v>
      </c>
      <c r="O15" s="4">
        <v>40933</v>
      </c>
      <c r="Q15" s="4">
        <v>29794567974</v>
      </c>
      <c r="S15" s="4">
        <v>34947785921</v>
      </c>
      <c r="U15" s="4">
        <v>0</v>
      </c>
      <c r="V15" s="4">
        <v>0</v>
      </c>
      <c r="X15" s="4">
        <v>0</v>
      </c>
      <c r="Y15" s="4">
        <v>0</v>
      </c>
      <c r="Z15" s="5"/>
      <c r="AA15" s="4">
        <v>40933</v>
      </c>
      <c r="AC15" s="4">
        <v>874780</v>
      </c>
      <c r="AE15" s="4">
        <v>29794567974</v>
      </c>
      <c r="AG15" s="4">
        <v>35800879654</v>
      </c>
      <c r="AI15" s="6">
        <v>4.8494944012831415E-2</v>
      </c>
    </row>
    <row r="16" spans="1:35" ht="36" x14ac:dyDescent="0.4">
      <c r="A16" s="3" t="s">
        <v>87</v>
      </c>
      <c r="C16" s="5" t="s">
        <v>75</v>
      </c>
      <c r="E16" s="5" t="s">
        <v>66</v>
      </c>
      <c r="G16" s="5" t="s">
        <v>88</v>
      </c>
      <c r="I16" s="5" t="s">
        <v>89</v>
      </c>
      <c r="K16" s="5" t="s">
        <v>90</v>
      </c>
      <c r="O16" s="4">
        <v>2400</v>
      </c>
      <c r="Q16" s="4">
        <v>2348224532</v>
      </c>
      <c r="S16" s="4">
        <v>2362851655</v>
      </c>
      <c r="U16" s="4">
        <v>0</v>
      </c>
      <c r="V16" s="4">
        <v>0</v>
      </c>
      <c r="X16" s="4">
        <v>0</v>
      </c>
      <c r="Y16" s="4">
        <v>0</v>
      </c>
      <c r="Z16" s="5"/>
      <c r="AA16" s="4">
        <v>2400</v>
      </c>
      <c r="AC16" s="4">
        <v>985400</v>
      </c>
      <c r="AE16" s="4">
        <v>2348224532</v>
      </c>
      <c r="AG16" s="4">
        <v>2364531351</v>
      </c>
      <c r="AI16" s="6">
        <v>3.2029329053236797E-3</v>
      </c>
    </row>
    <row r="17" spans="1:35" ht="18" x14ac:dyDescent="0.4">
      <c r="A17" s="7" t="s">
        <v>48</v>
      </c>
      <c r="O17" s="7">
        <f>SUM(O10:$O$16)</f>
        <v>307860</v>
      </c>
      <c r="Q17" s="7">
        <f>SUM(Q10:$Q$16)</f>
        <v>253897203871</v>
      </c>
      <c r="S17" s="7">
        <f>SUM(S10:$S$16)</f>
        <v>274909773778</v>
      </c>
      <c r="U17" s="7">
        <f>SUM(U10:$U$16)</f>
        <v>0</v>
      </c>
      <c r="V17" s="7">
        <f>SUM(V10:$V$16)</f>
        <v>0</v>
      </c>
      <c r="X17" s="7">
        <f>SUM(X10:$X$16)</f>
        <v>44598</v>
      </c>
      <c r="Y17" s="7">
        <f>SUM(Y10:$Y$16)</f>
        <v>44598000000</v>
      </c>
      <c r="AA17" s="7">
        <f>SUM(AA10:$AA$16)</f>
        <v>263262</v>
      </c>
      <c r="AC17" s="7">
        <f>SUM(AC10:$AC$16)</f>
        <v>5353490</v>
      </c>
      <c r="AE17" s="7">
        <f>SUM(AE10:$AE$16)</f>
        <v>218974642088</v>
      </c>
      <c r="AG17" s="7">
        <f>SUM(AG10:$AG$16)</f>
        <v>236574708739</v>
      </c>
      <c r="AI17" s="8">
        <f>SUM(AI10:$AI$16)</f>
        <v>0.32045797103390095</v>
      </c>
    </row>
    <row r="18" spans="1:35" ht="18" x14ac:dyDescent="0.4">
      <c r="O18" s="9"/>
      <c r="Q18" s="9"/>
      <c r="S18" s="9"/>
      <c r="U18" s="9"/>
      <c r="V18" s="9"/>
      <c r="X18" s="9"/>
      <c r="Y18" s="9"/>
      <c r="AA18" s="9"/>
      <c r="AC18" s="9"/>
      <c r="AE18" s="9"/>
      <c r="AG18" s="9"/>
      <c r="AI18" s="9"/>
    </row>
  </sheetData>
  <mergeCells count="25">
    <mergeCell ref="A1:AI1"/>
    <mergeCell ref="A2:AI2"/>
    <mergeCell ref="A3:AI3"/>
    <mergeCell ref="A5:AI5"/>
    <mergeCell ref="C7:M7"/>
    <mergeCell ref="O7:S7"/>
    <mergeCell ref="U7:Y7"/>
    <mergeCell ref="AA7:AI7"/>
    <mergeCell ref="A8:A9"/>
    <mergeCell ref="C8:C9"/>
    <mergeCell ref="E8:E9"/>
    <mergeCell ref="G8:G9"/>
    <mergeCell ref="I8:I9"/>
    <mergeCell ref="K8:K9"/>
    <mergeCell ref="M8:M9"/>
    <mergeCell ref="O8:O9"/>
    <mergeCell ref="Q8:Q9"/>
    <mergeCell ref="S8:S9"/>
    <mergeCell ref="AG8:AG9"/>
    <mergeCell ref="AI8:AI9"/>
    <mergeCell ref="U8:V8"/>
    <mergeCell ref="X8:Y8"/>
    <mergeCell ref="AA8:AA9"/>
    <mergeCell ref="AC8:AC9"/>
    <mergeCell ref="AE8:AE9"/>
  </mergeCells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1"/>
  <sheetViews>
    <sheetView rightToLeft="1" workbookViewId="0">
      <selection sqref="A1:XFD1048576"/>
    </sheetView>
  </sheetViews>
  <sheetFormatPr defaultRowHeight="17.25" x14ac:dyDescent="0.4"/>
  <cols>
    <col min="1" max="1" width="28.425781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4.140625" style="1" customWidth="1"/>
    <col min="8" max="8" width="1.42578125" style="1" customWidth="1"/>
    <col min="9" max="9" width="8.5703125" style="1" customWidth="1"/>
    <col min="10" max="10" width="1.42578125" style="1" customWidth="1"/>
    <col min="11" max="11" width="21.28515625" style="1" customWidth="1"/>
    <col min="12" max="12" width="1.42578125" style="1" customWidth="1"/>
    <col min="13" max="13" width="28.42578125" style="1" customWidth="1"/>
    <col min="14" max="16384" width="9.140625" style="1"/>
  </cols>
  <sheetData>
    <row r="1" spans="1:13" ht="20.100000000000001" customHeight="1" x14ac:dyDescent="0.4">
      <c r="A1" s="41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20.100000000000001" customHeight="1" x14ac:dyDescent="0.4">
      <c r="A2" s="41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20.100000000000001" customHeight="1" x14ac:dyDescent="0.4">
      <c r="A3" s="41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5" spans="1:13" ht="18.75" x14ac:dyDescent="0.4">
      <c r="A5" s="42" t="s">
        <v>91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13" ht="18.75" x14ac:dyDescent="0.4">
      <c r="A6" s="42" t="s">
        <v>92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</row>
    <row r="8" spans="1:13" ht="18.75" x14ac:dyDescent="0.4">
      <c r="C8" s="35" t="s">
        <v>7</v>
      </c>
      <c r="D8" s="36"/>
      <c r="E8" s="36"/>
      <c r="F8" s="36"/>
      <c r="G8" s="36"/>
      <c r="H8" s="36"/>
      <c r="I8" s="36"/>
      <c r="J8" s="36"/>
      <c r="K8" s="36"/>
      <c r="L8" s="36"/>
      <c r="M8" s="36"/>
    </row>
    <row r="9" spans="1:13" ht="37.5" x14ac:dyDescent="0.4">
      <c r="A9" s="10" t="s">
        <v>93</v>
      </c>
      <c r="C9" s="10" t="s">
        <v>9</v>
      </c>
      <c r="E9" s="10" t="s">
        <v>94</v>
      </c>
      <c r="G9" s="10" t="s">
        <v>95</v>
      </c>
      <c r="I9" s="10" t="s">
        <v>96</v>
      </c>
      <c r="K9" s="11" t="s">
        <v>97</v>
      </c>
      <c r="M9" s="10" t="s">
        <v>98</v>
      </c>
    </row>
    <row r="10" spans="1:13" ht="18" x14ac:dyDescent="0.4">
      <c r="A10" s="7" t="s">
        <v>48</v>
      </c>
      <c r="K10" s="7">
        <f>SUM($K$9)</f>
        <v>0</v>
      </c>
    </row>
    <row r="11" spans="1:13" ht="18" x14ac:dyDescent="0.4">
      <c r="K11" s="9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7"/>
  <sheetViews>
    <sheetView rightToLeft="1" topLeftCell="A7" workbookViewId="0">
      <selection activeCell="K15" sqref="K15"/>
    </sheetView>
  </sheetViews>
  <sheetFormatPr defaultRowHeight="17.25" x14ac:dyDescent="0.4"/>
  <cols>
    <col min="1" max="1" width="21.28515625" style="1" customWidth="1"/>
    <col min="2" max="2" width="1.42578125" style="1" customWidth="1"/>
    <col min="3" max="3" width="18.42578125" style="1" customWidth="1"/>
    <col min="4" max="4" width="1.42578125" style="1" customWidth="1"/>
    <col min="5" max="5" width="10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1.42578125" style="1" customWidth="1"/>
    <col min="10" max="10" width="1.42578125" style="1" customWidth="1"/>
    <col min="11" max="11" width="18.42578125" style="1" customWidth="1"/>
    <col min="12" max="12" width="1.42578125" style="1" customWidth="1"/>
    <col min="13" max="13" width="18.42578125" style="1" customWidth="1"/>
    <col min="14" max="14" width="1.42578125" style="1" customWidth="1"/>
    <col min="15" max="15" width="18.42578125" style="1" customWidth="1"/>
    <col min="16" max="16" width="1.42578125" style="1" customWidth="1"/>
    <col min="17" max="17" width="18.42578125" style="1" customWidth="1"/>
    <col min="18" max="18" width="1.42578125" style="1" customWidth="1"/>
    <col min="19" max="19" width="10.7109375" style="1" customWidth="1"/>
    <col min="20" max="16384" width="9.140625" style="1"/>
  </cols>
  <sheetData>
    <row r="1" spans="1:19" ht="20.100000000000001" customHeight="1" x14ac:dyDescent="0.4">
      <c r="A1" s="41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ht="20.100000000000001" customHeight="1" x14ac:dyDescent="0.4">
      <c r="A2" s="41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20.100000000000001" customHeight="1" x14ac:dyDescent="0.4">
      <c r="A3" s="41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</row>
    <row r="5" spans="1:19" ht="18.75" x14ac:dyDescent="0.4">
      <c r="A5" s="42" t="s">
        <v>99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</row>
    <row r="7" spans="1:19" ht="18.75" x14ac:dyDescent="0.4">
      <c r="C7" s="35" t="s">
        <v>100</v>
      </c>
      <c r="D7" s="36"/>
      <c r="E7" s="36"/>
      <c r="F7" s="36"/>
      <c r="G7" s="36"/>
      <c r="H7" s="36"/>
      <c r="I7" s="36"/>
      <c r="K7" s="10" t="s">
        <v>5</v>
      </c>
      <c r="M7" s="35" t="s">
        <v>6</v>
      </c>
      <c r="N7" s="36"/>
      <c r="O7" s="36"/>
      <c r="Q7" s="35" t="s">
        <v>7</v>
      </c>
      <c r="R7" s="36"/>
      <c r="S7" s="36"/>
    </row>
    <row r="8" spans="1:19" ht="56.25" x14ac:dyDescent="0.4">
      <c r="A8" s="10" t="s">
        <v>101</v>
      </c>
      <c r="C8" s="10" t="s">
        <v>102</v>
      </c>
      <c r="E8" s="10" t="s">
        <v>103</v>
      </c>
      <c r="G8" s="11" t="s">
        <v>104</v>
      </c>
      <c r="I8" s="11" t="s">
        <v>105</v>
      </c>
      <c r="K8" s="10" t="s">
        <v>106</v>
      </c>
      <c r="M8" s="10" t="s">
        <v>107</v>
      </c>
      <c r="O8" s="10" t="s">
        <v>108</v>
      </c>
      <c r="Q8" s="10" t="s">
        <v>106</v>
      </c>
      <c r="S8" s="11" t="s">
        <v>15</v>
      </c>
    </row>
    <row r="9" spans="1:19" ht="36" x14ac:dyDescent="0.4">
      <c r="A9" s="3" t="s">
        <v>109</v>
      </c>
      <c r="C9" s="5" t="s">
        <v>110</v>
      </c>
      <c r="E9" s="12" t="s">
        <v>111</v>
      </c>
      <c r="G9" s="5" t="s">
        <v>112</v>
      </c>
      <c r="I9" s="5" t="s">
        <v>113</v>
      </c>
      <c r="K9" s="15">
        <v>2001816322</v>
      </c>
      <c r="L9" s="16"/>
      <c r="M9" s="15">
        <v>52657549176</v>
      </c>
      <c r="N9" s="21"/>
      <c r="O9" s="15">
        <v>54000000000</v>
      </c>
      <c r="P9" s="16"/>
      <c r="Q9" s="15">
        <v>659365498</v>
      </c>
      <c r="S9" s="6">
        <v>8.931594200627433E-4</v>
      </c>
    </row>
    <row r="10" spans="1:19" ht="36" x14ac:dyDescent="0.4">
      <c r="A10" s="3" t="s">
        <v>109</v>
      </c>
      <c r="C10" s="5" t="s">
        <v>114</v>
      </c>
      <c r="E10" s="12" t="s">
        <v>115</v>
      </c>
      <c r="G10" s="5" t="s">
        <v>112</v>
      </c>
      <c r="I10" s="5" t="s">
        <v>116</v>
      </c>
      <c r="K10" s="15">
        <v>40000000000</v>
      </c>
      <c r="L10" s="16"/>
      <c r="M10" s="21">
        <v>0</v>
      </c>
      <c r="N10" s="21"/>
      <c r="O10" s="21">
        <v>0</v>
      </c>
      <c r="P10" s="15"/>
      <c r="Q10" s="15">
        <v>40000000000</v>
      </c>
      <c r="S10" s="6">
        <v>5.4182963638339673E-2</v>
      </c>
    </row>
    <row r="11" spans="1:19" ht="18" x14ac:dyDescent="0.4">
      <c r="A11" s="3" t="s">
        <v>117</v>
      </c>
      <c r="C11" s="5" t="s">
        <v>118</v>
      </c>
      <c r="E11" s="12" t="s">
        <v>111</v>
      </c>
      <c r="G11" s="5" t="s">
        <v>119</v>
      </c>
      <c r="I11" s="5" t="s">
        <v>113</v>
      </c>
      <c r="K11" s="15">
        <v>2728051654</v>
      </c>
      <c r="L11" s="16"/>
      <c r="M11" s="15">
        <v>62035729554</v>
      </c>
      <c r="N11" s="16"/>
      <c r="O11" s="15">
        <v>57808668743</v>
      </c>
      <c r="P11" s="16"/>
      <c r="Q11" s="15">
        <v>6955112465</v>
      </c>
      <c r="S11" s="6">
        <v>9.4212151447914498E-3</v>
      </c>
    </row>
    <row r="12" spans="1:19" ht="18" x14ac:dyDescent="0.4">
      <c r="A12" s="3" t="s">
        <v>120</v>
      </c>
      <c r="C12" s="5" t="s">
        <v>121</v>
      </c>
      <c r="E12" s="12" t="s">
        <v>122</v>
      </c>
      <c r="G12" s="5" t="s">
        <v>123</v>
      </c>
      <c r="I12" s="5" t="s">
        <v>73</v>
      </c>
      <c r="K12" s="15">
        <v>50000000</v>
      </c>
      <c r="L12" s="16"/>
      <c r="M12" s="16"/>
      <c r="N12" s="16"/>
      <c r="O12" s="16"/>
      <c r="P12" s="15"/>
      <c r="Q12" s="15">
        <v>50000000</v>
      </c>
      <c r="S12" s="6">
        <v>6.7728704547924585E-5</v>
      </c>
    </row>
    <row r="13" spans="1:19" ht="18" x14ac:dyDescent="0.4">
      <c r="A13" s="3" t="s">
        <v>120</v>
      </c>
      <c r="C13" s="5" t="s">
        <v>124</v>
      </c>
      <c r="E13" s="12" t="s">
        <v>111</v>
      </c>
      <c r="G13" s="5" t="s">
        <v>125</v>
      </c>
      <c r="I13" s="5" t="s">
        <v>126</v>
      </c>
      <c r="K13" s="15">
        <v>254953</v>
      </c>
      <c r="L13" s="16"/>
      <c r="M13" s="15">
        <v>54460006575</v>
      </c>
      <c r="N13" s="16"/>
      <c r="O13" s="15">
        <v>54459506575</v>
      </c>
      <c r="P13" s="16"/>
      <c r="Q13" s="15">
        <v>754953</v>
      </c>
      <c r="S13" s="6">
        <v>1.0226397736913863E-6</v>
      </c>
    </row>
    <row r="14" spans="1:19" ht="18" x14ac:dyDescent="0.4">
      <c r="A14" s="3" t="s">
        <v>120</v>
      </c>
      <c r="C14" s="5" t="s">
        <v>127</v>
      </c>
      <c r="E14" s="12" t="s">
        <v>111</v>
      </c>
      <c r="G14" s="5" t="s">
        <v>128</v>
      </c>
      <c r="I14" s="5" t="s">
        <v>73</v>
      </c>
      <c r="K14" s="15">
        <v>9863006575</v>
      </c>
      <c r="L14" s="16"/>
      <c r="M14" s="15">
        <v>44598006575</v>
      </c>
      <c r="N14" s="16"/>
      <c r="O14" s="15">
        <v>54460006575</v>
      </c>
      <c r="P14" s="16"/>
      <c r="Q14" s="15">
        <v>1006575</v>
      </c>
      <c r="S14" s="6">
        <v>1.3634804156065439E-6</v>
      </c>
    </row>
    <row r="15" spans="1:19" ht="36" x14ac:dyDescent="0.4">
      <c r="A15" s="3" t="s">
        <v>109</v>
      </c>
      <c r="C15" s="5" t="s">
        <v>129</v>
      </c>
      <c r="E15" s="12" t="s">
        <v>115</v>
      </c>
      <c r="G15" s="5" t="s">
        <v>130</v>
      </c>
      <c r="I15" s="5" t="s">
        <v>131</v>
      </c>
      <c r="K15" s="21">
        <v>0</v>
      </c>
      <c r="L15" s="15"/>
      <c r="M15" s="15">
        <v>54000000000</v>
      </c>
      <c r="N15" s="16"/>
      <c r="O15" s="15">
        <v>0</v>
      </c>
      <c r="P15" s="16"/>
      <c r="Q15" s="15">
        <v>54000000000</v>
      </c>
      <c r="S15" s="6">
        <v>7.3147000911758561E-2</v>
      </c>
    </row>
    <row r="16" spans="1:19" ht="18" x14ac:dyDescent="0.4">
      <c r="A16" s="7" t="s">
        <v>48</v>
      </c>
      <c r="K16" s="17">
        <f>SUM(K9:$K$15)</f>
        <v>54643129504</v>
      </c>
      <c r="L16" s="16"/>
      <c r="M16" s="17">
        <f>SUM(M9:$M$15)</f>
        <v>267751291880</v>
      </c>
      <c r="N16" s="16"/>
      <c r="O16" s="17">
        <f>SUM(O9:$O$15)</f>
        <v>220728181893</v>
      </c>
      <c r="P16" s="16"/>
      <c r="Q16" s="17">
        <f>SUM(Q9:$Q$15)</f>
        <v>101666239491</v>
      </c>
      <c r="S16" s="8">
        <f>SUM(S9:$S$15)</f>
        <v>0.13771445393968965</v>
      </c>
    </row>
    <row r="17" spans="11:19" ht="18" x14ac:dyDescent="0.4">
      <c r="K17" s="22"/>
      <c r="L17" s="16"/>
      <c r="M17" s="22"/>
      <c r="N17" s="16"/>
      <c r="O17" s="22"/>
      <c r="P17" s="16"/>
      <c r="Q17" s="22"/>
      <c r="S17" s="9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11"/>
  <sheetViews>
    <sheetView rightToLeft="1" tabSelected="1" workbookViewId="0">
      <selection sqref="A1:XFD1048576"/>
    </sheetView>
  </sheetViews>
  <sheetFormatPr defaultRowHeight="17.25" x14ac:dyDescent="0.4"/>
  <cols>
    <col min="1" max="1" width="17" style="1" customWidth="1"/>
    <col min="2" max="2" width="1.42578125" style="1" customWidth="1"/>
    <col min="3" max="3" width="11.42578125" style="1" customWidth="1"/>
    <col min="4" max="4" width="1.42578125" style="1" customWidth="1"/>
    <col min="5" max="5" width="7.140625" style="1" customWidth="1"/>
    <col min="6" max="6" width="1.42578125" style="1" customWidth="1"/>
    <col min="7" max="7" width="7.140625" style="1" customWidth="1"/>
    <col min="8" max="8" width="1.42578125" style="1" customWidth="1"/>
    <col min="9" max="9" width="11.42578125" style="1" customWidth="1"/>
    <col min="10" max="10" width="1.42578125" style="1" customWidth="1"/>
    <col min="11" max="11" width="11.42578125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1.42578125" style="1" customWidth="1"/>
    <col min="18" max="18" width="14.140625" style="1" customWidth="1"/>
    <col min="19" max="19" width="1.42578125" style="1" customWidth="1"/>
    <col min="20" max="20" width="11.42578125" style="1" customWidth="1"/>
    <col min="21" max="21" width="14.140625" style="1" customWidth="1"/>
    <col min="22" max="22" width="1.42578125" style="1" customWidth="1"/>
    <col min="23" max="23" width="11.42578125" style="1" customWidth="1"/>
    <col min="24" max="24" width="1.42578125" style="1" customWidth="1"/>
    <col min="25" max="25" width="17" style="1" customWidth="1"/>
    <col min="26" max="26" width="1.42578125" style="1" customWidth="1"/>
    <col min="27" max="27" width="17" style="1" customWidth="1"/>
    <col min="28" max="28" width="1.42578125" style="1" customWidth="1"/>
    <col min="29" max="29" width="8.5703125" style="1" customWidth="1"/>
    <col min="30" max="16384" width="9.140625" style="1"/>
  </cols>
  <sheetData>
    <row r="1" spans="1:29" ht="20.100000000000001" customHeight="1" x14ac:dyDescent="0.4">
      <c r="A1" s="41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</row>
    <row r="2" spans="1:29" ht="20.100000000000001" customHeight="1" x14ac:dyDescent="0.4">
      <c r="A2" s="41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</row>
    <row r="3" spans="1:29" ht="20.100000000000001" customHeight="1" x14ac:dyDescent="0.4">
      <c r="A3" s="41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</row>
    <row r="5" spans="1:29" ht="18.75" x14ac:dyDescent="0.4">
      <c r="A5" s="42" t="s">
        <v>132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</row>
    <row r="7" spans="1:29" ht="18.75" x14ac:dyDescent="0.4">
      <c r="K7" s="10" t="s">
        <v>5</v>
      </c>
      <c r="M7" s="35" t="s">
        <v>6</v>
      </c>
      <c r="N7" s="36"/>
      <c r="O7" s="36"/>
      <c r="P7" s="36"/>
      <c r="Q7" s="36"/>
      <c r="R7" s="36"/>
      <c r="S7" s="36"/>
      <c r="T7" s="36"/>
      <c r="U7" s="36"/>
      <c r="W7" s="35" t="s">
        <v>7</v>
      </c>
      <c r="X7" s="36"/>
      <c r="Y7" s="36"/>
      <c r="Z7" s="36"/>
      <c r="AA7" s="36"/>
      <c r="AB7" s="36"/>
      <c r="AC7" s="36"/>
    </row>
    <row r="8" spans="1:29" ht="18" x14ac:dyDescent="0.4">
      <c r="A8" s="37" t="s">
        <v>133</v>
      </c>
      <c r="C8" s="40" t="s">
        <v>61</v>
      </c>
      <c r="E8" s="40" t="s">
        <v>105</v>
      </c>
      <c r="G8" s="40" t="s">
        <v>134</v>
      </c>
      <c r="I8" s="40" t="s">
        <v>59</v>
      </c>
      <c r="K8" s="37" t="s">
        <v>9</v>
      </c>
      <c r="M8" s="37" t="s">
        <v>10</v>
      </c>
      <c r="O8" s="37" t="s">
        <v>11</v>
      </c>
      <c r="Q8" s="37" t="s">
        <v>12</v>
      </c>
      <c r="R8" s="39"/>
      <c r="T8" s="37" t="s">
        <v>13</v>
      </c>
      <c r="U8" s="39"/>
      <c r="W8" s="37" t="s">
        <v>9</v>
      </c>
      <c r="Y8" s="37" t="s">
        <v>10</v>
      </c>
      <c r="AA8" s="37" t="s">
        <v>11</v>
      </c>
      <c r="AC8" s="40" t="s">
        <v>15</v>
      </c>
    </row>
    <row r="9" spans="1:29" ht="18" x14ac:dyDescent="0.4">
      <c r="A9" s="38"/>
      <c r="C9" s="38"/>
      <c r="E9" s="38"/>
      <c r="G9" s="38"/>
      <c r="I9" s="38"/>
      <c r="K9" s="38"/>
      <c r="M9" s="38"/>
      <c r="O9" s="38"/>
      <c r="Q9" s="2" t="s">
        <v>9</v>
      </c>
      <c r="R9" s="2" t="s">
        <v>10</v>
      </c>
      <c r="T9" s="2" t="s">
        <v>9</v>
      </c>
      <c r="U9" s="2" t="s">
        <v>16</v>
      </c>
      <c r="W9" s="38"/>
      <c r="Y9" s="38"/>
      <c r="AA9" s="38"/>
      <c r="AC9" s="38"/>
    </row>
    <row r="10" spans="1:29" ht="18" x14ac:dyDescent="0.4">
      <c r="A10" s="7" t="s">
        <v>48</v>
      </c>
      <c r="K10" s="7">
        <f>SUM($K$9)</f>
        <v>0</v>
      </c>
      <c r="M10" s="7">
        <f>SUM($M$9)</f>
        <v>0</v>
      </c>
      <c r="O10" s="7">
        <f>SUM($O$9)</f>
        <v>0</v>
      </c>
      <c r="Q10" s="7">
        <f>SUM($Q$9)</f>
        <v>0</v>
      </c>
      <c r="R10" s="7">
        <f>SUM($R$9)</f>
        <v>0</v>
      </c>
      <c r="T10" s="7">
        <f>SUM($T$9)</f>
        <v>0</v>
      </c>
      <c r="U10" s="7">
        <f>SUM($U$9)</f>
        <v>0</v>
      </c>
      <c r="W10" s="7">
        <f>SUM($W$9)</f>
        <v>0</v>
      </c>
      <c r="Y10" s="7">
        <f>SUM($Y$9)</f>
        <v>0</v>
      </c>
      <c r="AA10" s="7">
        <f>SUM($AA$9)</f>
        <v>0</v>
      </c>
      <c r="AC10" s="8">
        <f>SUM($AC$9)</f>
        <v>0</v>
      </c>
    </row>
    <row r="11" spans="1:29" ht="18" x14ac:dyDescent="0.4">
      <c r="K11" s="9"/>
      <c r="M11" s="9"/>
      <c r="O11" s="9"/>
      <c r="Q11" s="9"/>
      <c r="R11" s="9"/>
      <c r="T11" s="9"/>
      <c r="U11" s="9"/>
      <c r="W11" s="9"/>
      <c r="Y11" s="9"/>
      <c r="AA11" s="9"/>
      <c r="AC11" s="9"/>
    </row>
  </sheetData>
  <mergeCells count="20">
    <mergeCell ref="A1:AC1"/>
    <mergeCell ref="A2:AC2"/>
    <mergeCell ref="A3:AC3"/>
    <mergeCell ref="A5:AC5"/>
    <mergeCell ref="M7:U7"/>
    <mergeCell ref="W7:AC7"/>
    <mergeCell ref="A8:A9"/>
    <mergeCell ref="C8:C9"/>
    <mergeCell ref="E8:E9"/>
    <mergeCell ref="G8:G9"/>
    <mergeCell ref="I8:I9"/>
    <mergeCell ref="W8:W9"/>
    <mergeCell ref="Y8:Y9"/>
    <mergeCell ref="AA8:AA9"/>
    <mergeCell ref="AC8:AC9"/>
    <mergeCell ref="K8:K9"/>
    <mergeCell ref="M8:M9"/>
    <mergeCell ref="O8:O9"/>
    <mergeCell ref="Q8:R8"/>
    <mergeCell ref="T8:U8"/>
  </mergeCells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3"/>
  <sheetViews>
    <sheetView rightToLeft="1" workbookViewId="0">
      <selection activeCell="E13" sqref="E13"/>
    </sheetView>
  </sheetViews>
  <sheetFormatPr defaultRowHeight="17.25" x14ac:dyDescent="0.4"/>
  <cols>
    <col min="1" max="1" width="49.710937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21.285156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1.42578125" style="1" customWidth="1"/>
    <col min="10" max="16384" width="9.140625" style="1"/>
  </cols>
  <sheetData>
    <row r="1" spans="1:9" ht="20.100000000000001" customHeight="1" x14ac:dyDescent="0.4">
      <c r="A1" s="41" t="s">
        <v>0</v>
      </c>
      <c r="B1" s="39"/>
      <c r="C1" s="39"/>
      <c r="D1" s="39"/>
      <c r="E1" s="39"/>
      <c r="F1" s="39"/>
      <c r="G1" s="39"/>
      <c r="H1" s="39"/>
      <c r="I1" s="39"/>
    </row>
    <row r="2" spans="1:9" ht="20.100000000000001" customHeight="1" x14ac:dyDescent="0.4">
      <c r="A2" s="41" t="s">
        <v>135</v>
      </c>
      <c r="B2" s="39"/>
      <c r="C2" s="39"/>
      <c r="D2" s="39"/>
      <c r="E2" s="39"/>
      <c r="F2" s="39"/>
      <c r="G2" s="39"/>
      <c r="H2" s="39"/>
      <c r="I2" s="39"/>
    </row>
    <row r="3" spans="1:9" ht="20.100000000000001" customHeight="1" x14ac:dyDescent="0.4">
      <c r="A3" s="41" t="s">
        <v>2</v>
      </c>
      <c r="B3" s="39"/>
      <c r="C3" s="39"/>
      <c r="D3" s="39"/>
      <c r="E3" s="39"/>
      <c r="F3" s="39"/>
      <c r="G3" s="39"/>
      <c r="H3" s="39"/>
      <c r="I3" s="39"/>
    </row>
    <row r="5" spans="1:9" ht="18.75" x14ac:dyDescent="0.4">
      <c r="A5" s="42" t="s">
        <v>136</v>
      </c>
      <c r="B5" s="39"/>
      <c r="C5" s="39"/>
      <c r="D5" s="39"/>
      <c r="E5" s="39"/>
      <c r="F5" s="39"/>
      <c r="G5" s="39"/>
      <c r="H5" s="39"/>
      <c r="I5" s="39"/>
    </row>
    <row r="7" spans="1:9" ht="37.5" x14ac:dyDescent="0.4">
      <c r="A7" s="10" t="s">
        <v>137</v>
      </c>
      <c r="C7" s="10" t="s">
        <v>138</v>
      </c>
      <c r="E7" s="10" t="s">
        <v>106</v>
      </c>
      <c r="G7" s="11" t="s">
        <v>139</v>
      </c>
      <c r="I7" s="11" t="s">
        <v>140</v>
      </c>
    </row>
    <row r="8" spans="1:9" ht="18.75" x14ac:dyDescent="0.4">
      <c r="A8" s="13" t="s">
        <v>141</v>
      </c>
      <c r="C8" s="5" t="s">
        <v>142</v>
      </c>
      <c r="E8" s="15">
        <v>-18129717169</v>
      </c>
      <c r="G8" s="6">
        <f>E8/17080690554</f>
        <v>-1.0614159370011147</v>
      </c>
      <c r="I8" s="6">
        <f>E8/738239426455</f>
        <v>-2.4558045153532736E-2</v>
      </c>
    </row>
    <row r="9" spans="1:9" ht="18.75" x14ac:dyDescent="0.4">
      <c r="A9" s="13" t="s">
        <v>143</v>
      </c>
      <c r="C9" s="5" t="s">
        <v>144</v>
      </c>
      <c r="E9" s="15">
        <v>30297177162</v>
      </c>
      <c r="G9" s="6">
        <f>E9/17080690554</f>
        <v>1.7737676978700916</v>
      </c>
      <c r="I9" s="6">
        <f>E9/738239426455</f>
        <v>4.1039771212824531E-2</v>
      </c>
    </row>
    <row r="10" spans="1:9" ht="18.75" x14ac:dyDescent="0.4">
      <c r="A10" s="13" t="s">
        <v>145</v>
      </c>
      <c r="C10" s="5" t="s">
        <v>146</v>
      </c>
      <c r="E10" s="15">
        <v>4871371426</v>
      </c>
      <c r="G10" s="6">
        <f>E10/17080690554</f>
        <v>0.28519756918488343</v>
      </c>
      <c r="I10" s="6">
        <f>E10/738239426455</f>
        <v>6.5986335210951224E-3</v>
      </c>
    </row>
    <row r="11" spans="1:9" ht="18.75" x14ac:dyDescent="0.4">
      <c r="A11" s="13" t="s">
        <v>147</v>
      </c>
      <c r="C11" s="5" t="s">
        <v>148</v>
      </c>
      <c r="E11" s="15">
        <v>225098577</v>
      </c>
      <c r="G11" s="6">
        <f>E11/17080690554</f>
        <v>1.3178540779036936E-2</v>
      </c>
      <c r="I11" s="6">
        <f>E11/738239426455</f>
        <v>3.0491270031582509E-4</v>
      </c>
    </row>
    <row r="12" spans="1:9" ht="18.75" x14ac:dyDescent="0.4">
      <c r="A12" s="10" t="s">
        <v>48</v>
      </c>
      <c r="E12" s="17">
        <f>SUM(E8:E11)</f>
        <v>17263929996</v>
      </c>
      <c r="G12" s="8">
        <f>SUM(G8:$G$11)</f>
        <v>1.0107278708328973</v>
      </c>
      <c r="I12" s="8">
        <f>SUM(I8:$I$11)</f>
        <v>2.3385272280702741E-2</v>
      </c>
    </row>
    <row r="13" spans="1:9" ht="18" x14ac:dyDescent="0.4">
      <c r="E13" s="9"/>
      <c r="G13" s="9"/>
      <c r="I13" s="9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21"/>
  <sheetViews>
    <sheetView rightToLeft="1" workbookViewId="0">
      <selection activeCell="I9" sqref="I9:M19"/>
    </sheetView>
  </sheetViews>
  <sheetFormatPr defaultRowHeight="17.25" x14ac:dyDescent="0.4"/>
  <cols>
    <col min="1" max="1" width="17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2.710937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8.425781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8.42578125" style="1" customWidth="1"/>
    <col min="14" max="14" width="1.42578125" style="1" customWidth="1"/>
    <col min="15" max="15" width="18.42578125" style="1" customWidth="1"/>
    <col min="16" max="16" width="1.42578125" style="1" customWidth="1"/>
    <col min="17" max="17" width="14.140625" style="1" customWidth="1"/>
    <col min="18" max="18" width="1.42578125" style="1" customWidth="1"/>
    <col min="19" max="19" width="18.42578125" style="1" customWidth="1"/>
    <col min="20" max="16384" width="9.140625" style="1"/>
  </cols>
  <sheetData>
    <row r="1" spans="1:19" ht="20.100000000000001" customHeight="1" x14ac:dyDescent="0.4">
      <c r="A1" s="41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ht="20.100000000000001" customHeight="1" x14ac:dyDescent="0.4">
      <c r="A2" s="41" t="s">
        <v>135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20.100000000000001" customHeight="1" x14ac:dyDescent="0.4">
      <c r="A3" s="41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</row>
    <row r="5" spans="1:19" ht="18.75" x14ac:dyDescent="0.4">
      <c r="A5" s="42" t="s">
        <v>149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</row>
    <row r="7" spans="1:19" ht="18.75" x14ac:dyDescent="0.4">
      <c r="C7" s="35" t="s">
        <v>150</v>
      </c>
      <c r="D7" s="36"/>
      <c r="E7" s="36"/>
      <c r="F7" s="36"/>
      <c r="G7" s="36"/>
      <c r="I7" s="35" t="s">
        <v>151</v>
      </c>
      <c r="J7" s="36"/>
      <c r="K7" s="36"/>
      <c r="L7" s="36"/>
      <c r="M7" s="36"/>
      <c r="O7" s="35" t="s">
        <v>7</v>
      </c>
      <c r="P7" s="36"/>
      <c r="Q7" s="36"/>
      <c r="R7" s="36"/>
      <c r="S7" s="36"/>
    </row>
    <row r="8" spans="1:19" ht="56.25" x14ac:dyDescent="0.4">
      <c r="A8" s="10" t="s">
        <v>50</v>
      </c>
      <c r="C8" s="11" t="s">
        <v>152</v>
      </c>
      <c r="E8" s="11" t="s">
        <v>153</v>
      </c>
      <c r="G8" s="11" t="s">
        <v>154</v>
      </c>
      <c r="I8" s="11" t="s">
        <v>155</v>
      </c>
      <c r="K8" s="11" t="s">
        <v>156</v>
      </c>
      <c r="M8" s="11" t="s">
        <v>157</v>
      </c>
      <c r="O8" s="11" t="s">
        <v>155</v>
      </c>
      <c r="Q8" s="11" t="s">
        <v>156</v>
      </c>
      <c r="S8" s="11" t="s">
        <v>157</v>
      </c>
    </row>
    <row r="9" spans="1:19" ht="18" x14ac:dyDescent="0.4">
      <c r="A9" s="12" t="s">
        <v>17</v>
      </c>
      <c r="C9" s="5" t="s">
        <v>158</v>
      </c>
      <c r="E9" s="4">
        <v>206249</v>
      </c>
      <c r="G9" s="4">
        <v>2600</v>
      </c>
      <c r="I9" s="19">
        <v>0</v>
      </c>
      <c r="J9" s="19"/>
      <c r="K9" s="19">
        <v>0</v>
      </c>
      <c r="L9" s="19"/>
      <c r="M9" s="19">
        <v>0</v>
      </c>
      <c r="N9" s="5"/>
      <c r="O9" s="15">
        <v>536247400</v>
      </c>
      <c r="P9" s="16"/>
      <c r="Q9" s="15">
        <v>-367041</v>
      </c>
      <c r="R9" s="16"/>
      <c r="S9" s="15">
        <v>535880359</v>
      </c>
    </row>
    <row r="10" spans="1:19" ht="18" x14ac:dyDescent="0.4">
      <c r="A10" s="12" t="s">
        <v>19</v>
      </c>
      <c r="C10" s="5" t="s">
        <v>159</v>
      </c>
      <c r="E10" s="4">
        <v>140000</v>
      </c>
      <c r="G10" s="4">
        <v>300</v>
      </c>
      <c r="I10" s="19">
        <v>0</v>
      </c>
      <c r="J10" s="19"/>
      <c r="K10" s="19">
        <v>0</v>
      </c>
      <c r="L10" s="19"/>
      <c r="M10" s="19">
        <v>0</v>
      </c>
      <c r="N10" s="5"/>
      <c r="O10" s="15">
        <v>42000000</v>
      </c>
      <c r="P10" s="16"/>
      <c r="Q10" s="15">
        <v>0</v>
      </c>
      <c r="R10" s="16"/>
      <c r="S10" s="15">
        <v>42000000</v>
      </c>
    </row>
    <row r="11" spans="1:19" ht="18" x14ac:dyDescent="0.4">
      <c r="A11" s="12" t="s">
        <v>28</v>
      </c>
      <c r="C11" s="5" t="s">
        <v>160</v>
      </c>
      <c r="E11" s="4">
        <v>100000</v>
      </c>
      <c r="G11" s="4">
        <v>3450</v>
      </c>
      <c r="I11" s="19">
        <v>0</v>
      </c>
      <c r="J11" s="19"/>
      <c r="K11" s="19">
        <v>0</v>
      </c>
      <c r="L11" s="19"/>
      <c r="M11" s="19">
        <v>0</v>
      </c>
      <c r="N11" s="5"/>
      <c r="O11" s="15">
        <v>345000000</v>
      </c>
      <c r="P11" s="16"/>
      <c r="Q11" s="15">
        <v>-32337058</v>
      </c>
      <c r="R11" s="16"/>
      <c r="S11" s="15">
        <v>312662942</v>
      </c>
    </row>
    <row r="12" spans="1:19" ht="18" x14ac:dyDescent="0.4">
      <c r="A12" s="12" t="s">
        <v>161</v>
      </c>
      <c r="C12" s="5" t="s">
        <v>162</v>
      </c>
      <c r="E12" s="4">
        <v>4133</v>
      </c>
      <c r="G12" s="4">
        <v>3000</v>
      </c>
      <c r="I12" s="19">
        <v>0</v>
      </c>
      <c r="J12" s="19"/>
      <c r="K12" s="19">
        <v>0</v>
      </c>
      <c r="L12" s="19"/>
      <c r="M12" s="19">
        <v>0</v>
      </c>
      <c r="N12" s="5"/>
      <c r="O12" s="15">
        <v>12399000</v>
      </c>
      <c r="P12" s="16"/>
      <c r="Q12" s="15">
        <v>0</v>
      </c>
      <c r="R12" s="16"/>
      <c r="S12" s="15">
        <v>12399000</v>
      </c>
    </row>
    <row r="13" spans="1:19" ht="18" x14ac:dyDescent="0.4">
      <c r="A13" s="12" t="s">
        <v>36</v>
      </c>
      <c r="C13" s="5" t="s">
        <v>163</v>
      </c>
      <c r="E13" s="4">
        <v>1000000</v>
      </c>
      <c r="G13" s="4">
        <v>2000</v>
      </c>
      <c r="I13" s="19">
        <v>0</v>
      </c>
      <c r="J13" s="19"/>
      <c r="K13" s="19">
        <v>0</v>
      </c>
      <c r="L13" s="19"/>
      <c r="M13" s="19">
        <v>0</v>
      </c>
      <c r="N13" s="5"/>
      <c r="O13" s="15">
        <v>2000000000</v>
      </c>
      <c r="P13" s="16"/>
      <c r="Q13" s="15">
        <v>0</v>
      </c>
      <c r="R13" s="16"/>
      <c r="S13" s="15">
        <v>2000000000</v>
      </c>
    </row>
    <row r="14" spans="1:19" ht="18" x14ac:dyDescent="0.4">
      <c r="A14" s="12" t="s">
        <v>164</v>
      </c>
      <c r="C14" s="5" t="s">
        <v>165</v>
      </c>
      <c r="E14" s="4">
        <v>812425</v>
      </c>
      <c r="G14" s="4">
        <v>800</v>
      </c>
      <c r="I14" s="19">
        <v>0</v>
      </c>
      <c r="J14" s="19"/>
      <c r="K14" s="19">
        <v>0</v>
      </c>
      <c r="L14" s="19"/>
      <c r="M14" s="19">
        <v>0</v>
      </c>
      <c r="N14" s="5"/>
      <c r="O14" s="15">
        <v>649940000</v>
      </c>
      <c r="P14" s="16"/>
      <c r="Q14" s="15">
        <v>0</v>
      </c>
      <c r="R14" s="16"/>
      <c r="S14" s="15">
        <v>649940000</v>
      </c>
    </row>
    <row r="15" spans="1:19" ht="18" x14ac:dyDescent="0.4">
      <c r="A15" s="12" t="s">
        <v>38</v>
      </c>
      <c r="C15" s="5" t="s">
        <v>166</v>
      </c>
      <c r="E15" s="4">
        <v>6489569</v>
      </c>
      <c r="G15" s="4">
        <v>400</v>
      </c>
      <c r="I15" s="19">
        <v>0</v>
      </c>
      <c r="J15" s="19"/>
      <c r="K15" s="19">
        <v>0</v>
      </c>
      <c r="L15" s="19"/>
      <c r="M15" s="19">
        <v>0</v>
      </c>
      <c r="N15" s="5"/>
      <c r="O15" s="15">
        <v>2595827600</v>
      </c>
      <c r="P15" s="16"/>
      <c r="Q15" s="15">
        <v>0</v>
      </c>
      <c r="R15" s="16"/>
      <c r="S15" s="15">
        <v>2595827600</v>
      </c>
    </row>
    <row r="16" spans="1:19" ht="18" x14ac:dyDescent="0.4">
      <c r="A16" s="12" t="s">
        <v>42</v>
      </c>
      <c r="C16" s="5" t="s">
        <v>167</v>
      </c>
      <c r="E16" s="4">
        <v>2000000</v>
      </c>
      <c r="G16" s="4">
        <v>280</v>
      </c>
      <c r="I16" s="19">
        <v>0</v>
      </c>
      <c r="J16" s="19"/>
      <c r="K16" s="19">
        <v>0</v>
      </c>
      <c r="L16" s="19"/>
      <c r="M16" s="19">
        <v>0</v>
      </c>
      <c r="N16" s="5"/>
      <c r="O16" s="15">
        <v>560000000</v>
      </c>
      <c r="P16" s="16"/>
      <c r="Q16" s="15">
        <v>0</v>
      </c>
      <c r="R16" s="16"/>
      <c r="S16" s="15">
        <v>560000000</v>
      </c>
    </row>
    <row r="17" spans="1:19" ht="18" x14ac:dyDescent="0.4">
      <c r="A17" s="12" t="s">
        <v>43</v>
      </c>
      <c r="C17" s="5" t="s">
        <v>168</v>
      </c>
      <c r="E17" s="4">
        <v>722222</v>
      </c>
      <c r="G17" s="4">
        <v>150</v>
      </c>
      <c r="I17" s="19">
        <v>0</v>
      </c>
      <c r="J17" s="19"/>
      <c r="K17" s="19">
        <v>0</v>
      </c>
      <c r="L17" s="19"/>
      <c r="M17" s="19">
        <v>0</v>
      </c>
      <c r="N17" s="5"/>
      <c r="O17" s="15">
        <v>108333300</v>
      </c>
      <c r="P17" s="16"/>
      <c r="Q17" s="15">
        <v>-5225987</v>
      </c>
      <c r="R17" s="16"/>
      <c r="S17" s="15">
        <v>103107313</v>
      </c>
    </row>
    <row r="18" spans="1:19" ht="18" x14ac:dyDescent="0.4">
      <c r="A18" s="12" t="s">
        <v>44</v>
      </c>
      <c r="C18" s="5" t="s">
        <v>159</v>
      </c>
      <c r="E18" s="4">
        <v>49019</v>
      </c>
      <c r="G18" s="4">
        <v>1200</v>
      </c>
      <c r="I18" s="19">
        <v>0</v>
      </c>
      <c r="J18" s="19"/>
      <c r="K18" s="19">
        <v>0</v>
      </c>
      <c r="L18" s="19"/>
      <c r="M18" s="19">
        <v>0</v>
      </c>
      <c r="N18" s="5"/>
      <c r="O18" s="15">
        <v>58828515</v>
      </c>
      <c r="P18" s="16"/>
      <c r="Q18" s="15">
        <v>0</v>
      </c>
      <c r="R18" s="16"/>
      <c r="S18" s="15">
        <v>58828515</v>
      </c>
    </row>
    <row r="19" spans="1:19" ht="18" x14ac:dyDescent="0.4">
      <c r="A19" s="12" t="s">
        <v>46</v>
      </c>
      <c r="C19" s="5" t="s">
        <v>159</v>
      </c>
      <c r="E19" s="4">
        <v>320000</v>
      </c>
      <c r="G19" s="4">
        <v>2000</v>
      </c>
      <c r="I19" s="19">
        <v>0</v>
      </c>
      <c r="J19" s="19"/>
      <c r="K19" s="19">
        <v>0</v>
      </c>
      <c r="L19" s="19"/>
      <c r="M19" s="19">
        <v>0</v>
      </c>
      <c r="N19" s="5"/>
      <c r="O19" s="15">
        <v>640000000</v>
      </c>
      <c r="P19" s="16"/>
      <c r="Q19" s="15">
        <v>0</v>
      </c>
      <c r="R19" s="16"/>
      <c r="S19" s="15">
        <v>640000000</v>
      </c>
    </row>
    <row r="20" spans="1:19" ht="18" x14ac:dyDescent="0.4">
      <c r="A20" s="7" t="s">
        <v>48</v>
      </c>
      <c r="I20" s="7">
        <f>SUM(I9:$I$19)</f>
        <v>0</v>
      </c>
      <c r="K20" s="7">
        <f>SUM(K9:$K$19)</f>
        <v>0</v>
      </c>
      <c r="M20" s="7">
        <f>SUM(M9:$M$19)</f>
        <v>0</v>
      </c>
      <c r="O20" s="17">
        <f>SUM(O9:$O$19)</f>
        <v>7548575815</v>
      </c>
      <c r="P20" s="16"/>
      <c r="Q20" s="17">
        <f>SUM(Q9:$Q$19)</f>
        <v>-37930086</v>
      </c>
      <c r="R20" s="16"/>
      <c r="S20" s="17">
        <f>SUM(S9:$S$19)</f>
        <v>7510645729</v>
      </c>
    </row>
    <row r="21" spans="1:19" ht="18" x14ac:dyDescent="0.4">
      <c r="I21" s="9"/>
      <c r="K21" s="9"/>
      <c r="M21" s="9"/>
      <c r="O21" s="9"/>
      <c r="Q21" s="9"/>
      <c r="S21" s="9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Parisa Gharavi</cp:lastModifiedBy>
  <cp:lastPrinted>2022-01-23T06:00:20Z</cp:lastPrinted>
  <dcterms:created xsi:type="dcterms:W3CDTF">2022-01-22T06:37:01Z</dcterms:created>
  <dcterms:modified xsi:type="dcterms:W3CDTF">2022-01-29T12:43:04Z</dcterms:modified>
</cp:coreProperties>
</file>