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E484F913-28A5-411A-ACC8-49BA2395BE41}" xr6:coauthVersionLast="45" xr6:coauthVersionMax="45" xr10:uidLastSave="{00000000-0000-0000-0000-000000000000}"/>
  <bookViews>
    <workbookView xWindow="630" yWindow="1485" windowWidth="25485" windowHeight="13215" activeTab="7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E11" i="8"/>
  <c r="C12" i="16"/>
  <c r="E12" i="16"/>
  <c r="E47" i="12"/>
  <c r="G47" i="12"/>
  <c r="I47" i="12"/>
  <c r="M47" i="12"/>
  <c r="O47" i="12"/>
  <c r="E41" i="2"/>
  <c r="G41" i="2"/>
  <c r="S41" i="2"/>
  <c r="U41" i="2"/>
  <c r="I15" i="15" l="1"/>
  <c r="K14" i="15" s="1"/>
  <c r="E15" i="15"/>
  <c r="G11" i="15" s="1"/>
  <c r="K10" i="15"/>
  <c r="Q27" i="14"/>
  <c r="O27" i="14"/>
  <c r="M27" i="14"/>
  <c r="K27" i="14"/>
  <c r="I27" i="14"/>
  <c r="G27" i="14"/>
  <c r="E27" i="14"/>
  <c r="C27" i="14"/>
  <c r="U46" i="13"/>
  <c r="S46" i="13"/>
  <c r="Q46" i="13"/>
  <c r="O46" i="13"/>
  <c r="M46" i="13"/>
  <c r="K46" i="13"/>
  <c r="I46" i="13"/>
  <c r="G46" i="13"/>
  <c r="E46" i="13"/>
  <c r="C46" i="13"/>
  <c r="Q48" i="12"/>
  <c r="O48" i="12"/>
  <c r="M48" i="12"/>
  <c r="K48" i="12"/>
  <c r="I48" i="12"/>
  <c r="G48" i="12"/>
  <c r="E48" i="12"/>
  <c r="C48" i="12"/>
  <c r="Q40" i="11"/>
  <c r="O40" i="11"/>
  <c r="M40" i="11"/>
  <c r="K40" i="11"/>
  <c r="I40" i="11"/>
  <c r="G40" i="11"/>
  <c r="E40" i="11"/>
  <c r="C40" i="11"/>
  <c r="S17" i="10"/>
  <c r="Q17" i="10"/>
  <c r="O17" i="10"/>
  <c r="M17" i="10"/>
  <c r="K17" i="10"/>
  <c r="I17" i="10"/>
  <c r="S20" i="9"/>
  <c r="Q20" i="9"/>
  <c r="O20" i="9"/>
  <c r="M20" i="9"/>
  <c r="K20" i="9"/>
  <c r="I20" i="9"/>
  <c r="I11" i="8"/>
  <c r="I12" i="8" s="1"/>
  <c r="G11" i="8"/>
  <c r="I10" i="8"/>
  <c r="G10" i="8"/>
  <c r="G12" i="8" s="1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18" i="4"/>
  <c r="AG18" i="4"/>
  <c r="AE18" i="4"/>
  <c r="AC18" i="4"/>
  <c r="AA18" i="4"/>
  <c r="Y18" i="4"/>
  <c r="X18" i="4"/>
  <c r="V18" i="4"/>
  <c r="U18" i="4"/>
  <c r="S18" i="4"/>
  <c r="Q18" i="4"/>
  <c r="O18" i="4"/>
  <c r="Q9" i="3"/>
  <c r="M9" i="3"/>
  <c r="K9" i="3"/>
  <c r="I9" i="3"/>
  <c r="E9" i="3"/>
  <c r="C9" i="3"/>
  <c r="W42" i="2"/>
  <c r="U42" i="2"/>
  <c r="S42" i="2"/>
  <c r="Q42" i="2"/>
  <c r="O42" i="2"/>
  <c r="M42" i="2"/>
  <c r="L42" i="2"/>
  <c r="J42" i="2"/>
  <c r="I42" i="2"/>
  <c r="G42" i="2"/>
  <c r="E42" i="2"/>
  <c r="C42" i="2"/>
  <c r="G12" i="15" l="1"/>
  <c r="G9" i="15"/>
  <c r="G10" i="15"/>
  <c r="K9" i="15"/>
  <c r="K11" i="15"/>
  <c r="K12" i="15"/>
  <c r="K13" i="15"/>
  <c r="G15" i="15" l="1"/>
  <c r="K15" i="15"/>
</calcChain>
</file>

<file path=xl/sharedStrings.xml><?xml version="1.0" encoding="utf-8"?>
<sst xmlns="http://schemas.openxmlformats.org/spreadsheetml/2006/main" count="579" uniqueCount="237">
  <si>
    <t>‫صندوق سرمایه گذاری مشترک کیمیای کاردان</t>
  </si>
  <si>
    <t>‫صورت وضعیت پورتفوی</t>
  </si>
  <si>
    <t>‫برای ماه منتهی به 1400/09/30</t>
  </si>
  <si>
    <t>‫1- سرمایه گذاری ها</t>
  </si>
  <si>
    <t>‫1-1- سرمایه گذاری در سهام و حق تقدم سهام</t>
  </si>
  <si>
    <t>‫1400/08/30</t>
  </si>
  <si>
    <t>‫تغییرات طی دوره</t>
  </si>
  <si>
    <t>‫1400/09/30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</si>
  <si>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</si>
  <si>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</si>
  <si>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</si>
  <si>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</si>
  <si>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</si>
  <si>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</si>
  <si>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</si>
  <si>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</si>
  <si>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</si>
  <si>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</si>
  <si>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</si>
  <si>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‫برق مپنا</t>
  </si>
  <si>
    <t>‫بيمه اتكايي آواي پارس70%تاديه</t>
  </si>
  <si>
    <t>‫بيمه اتكايي تهران رواك50%تاديه</t>
  </si>
  <si>
    <t>‫بیمه اتکایی ایرانیان</t>
  </si>
  <si>
    <t>‫تامين سرمايه خليج فارس</t>
  </si>
  <si>
    <t>‫تجلي توسعه معادن و فلزات (تقدم)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</si>
  <si>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</si>
  <si>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</si>
  <si>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</si>
  <si>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</si>
  <si>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</si>
  <si>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‫سرمايه گذاري غدير</t>
  </si>
  <si>
    <t>‫سرمايه گذاري ملي ايران</t>
  </si>
  <si>
    <t>‫سرمايه گذاري هامون صبا</t>
  </si>
  <si>
    <t>‫سرمايه گذاري پارس آريان</t>
  </si>
  <si>
    <t>‫سينا دارو</t>
  </si>
  <si>
    <t>‫صنايع شيميايي كيمياگران امروز</t>
  </si>
  <si>
    <t>‫صندوق بازنشستگي</t>
  </si>
  <si>
    <t>‫صندوق بازنشستگي (تقدم)</t>
  </si>
  <si>
    <t>‫فولاد مباركه</t>
  </si>
  <si>
    <t>‫كوير تاير</t>
  </si>
  <si>
    <t>‫كوير تاير (تقدم)</t>
  </si>
  <si>
    <t>‫مديريت صنعت شوينده ت.ص.بهشهر</t>
  </si>
  <si>
    <t>‫ملي مس</t>
  </si>
  <si>
    <t>‫مپنا</t>
  </si>
  <si>
    <t>‫نفت اصفهان</t>
  </si>
  <si>
    <t>‫پتروشيمي غدير</t>
  </si>
  <si>
    <t>‫پديده شيمي قرن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</si>
  <si>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</si>
  <si>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</si>
  <si>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</si>
  <si>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</si>
  <si>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</si>
  <si>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</si>
  <si>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</si>
  <si>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</si>
  <si>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</si>
  <si>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</si>
  <si>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</si>
  <si>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</si>
  <si>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</si>
  <si>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</si>
  <si>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</si>
  <si>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</si>
  <si>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</si>
  <si>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</si>
  <si>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</si>
  <si>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</si>
  <si>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</si>
  <si>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</si>
  <si>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</si>
  <si>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‫اسنادخزانه-م11بودجه98-001013</t>
  </si>
  <si>
    <t>‫1398/03/18</t>
  </si>
  <si>
    <t>‫1400/10/13</t>
  </si>
  <si>
    <t>‫0</t>
  </si>
  <si>
    <t>‫اسنادخزانه-م11بودجه99-020906</t>
  </si>
  <si>
    <t>‫خیر</t>
  </si>
  <si>
    <t>‫1399/09/06</t>
  </si>
  <si>
    <t>‫1402/09/06</t>
  </si>
  <si>
    <t>‫اسنادخزانه-م16بودجه98-010503</t>
  </si>
  <si>
    <t>‫1398/05/03</t>
  </si>
  <si>
    <t>‫1401/05/03</t>
  </si>
  <si>
    <t>‫اسنادخزانه-م17بودجه99-010226</t>
  </si>
  <si>
    <t>‫1400/01/14</t>
  </si>
  <si>
    <t>‫1401/02/26</t>
  </si>
  <si>
    <t>‫اسنادخزانه-م18بودجه98-010614</t>
  </si>
  <si>
    <t>‫1398/08/14</t>
  </si>
  <si>
    <t>‫1401/06/14</t>
  </si>
  <si>
    <t>‫اسنادخزانه-م9بودجه98-000923</t>
  </si>
  <si>
    <t>‫1400/09/23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</si>
  <si>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</si>
  <si>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</si>
  <si>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</si>
  <si>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</si>
  <si>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</si>
  <si>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</si>
  <si>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</si>
  <si>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</si>
  <si>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</si>
  <si>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</si>
  <si>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</si>
  <si>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</si>
  <si>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</si>
  <si>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</si>
  <si>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</si>
  <si>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</si>
  <si>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</si>
  <si>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</si>
  <si>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</si>
  <si>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</si>
  <si>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</si>
  <si>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</si>
  <si>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</si>
  <si>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</si>
  <si>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</si>
  <si>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</si>
  <si>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</si>
  <si>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</si>
  <si>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</si>
  <si>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</si>
  <si>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‫سپرده بانکی نزد بانک تجارت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</si>
  <si>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</si>
  <si>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</si>
  <si>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</si>
  <si>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</si>
  <si>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</si>
  <si>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</si>
  <si>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</si>
  <si>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</si>
  <si>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</si>
  <si>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</si>
  <si>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</si>
  <si>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</si>
  <si>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</si>
  <si>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</si>
  <si>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</si>
  <si>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</si>
  <si>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</si>
  <si>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</si>
  <si>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</si>
  <si>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</si>
  <si>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</si>
  <si>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</si>
  <si>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</si>
  <si>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</si>
  <si>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</si>
  <si>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</si>
  <si>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</si>
  <si>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</si>
  <si>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</si>
  <si>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</si>
  <si>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</si>
  <si>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</si>
  <si>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</si>
  <si>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</si>
  <si>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</si>
  <si>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</si>
  <si>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</si>
  <si>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‫1400/07/27</t>
  </si>
  <si>
    <t>‫1400/04/28</t>
  </si>
  <si>
    <t>‫1400/09/06</t>
  </si>
  <si>
    <t>‫سپيد ماكيان</t>
  </si>
  <si>
    <t>‫1400/04/27</t>
  </si>
  <si>
    <t>‫1400/04/31</t>
  </si>
  <si>
    <t>‫فولاد خوزستان</t>
  </si>
  <si>
    <t>‫1400/04/09</t>
  </si>
  <si>
    <t>‫1400/05/11</t>
  </si>
  <si>
    <t>‫1400/04/29</t>
  </si>
  <si>
    <t>‫1400/07/14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</si>
  <si>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</si>
  <si>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</si>
  <si>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</si>
  <si>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</si>
  <si>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‫1400/11/08</t>
  </si>
  <si>
    <t>‫بلند مدت-1-6667725-283-205-اقتصاد نوين</t>
  </si>
  <si>
    <t>‫1400/09/28</t>
  </si>
  <si>
    <t>‫1401/12/28</t>
  </si>
  <si>
    <t>‫كوتاه مدت-1-1627461-810-829-سامان</t>
  </si>
  <si>
    <t>‫1400/09/01</t>
  </si>
  <si>
    <t>‫-</t>
  </si>
  <si>
    <t>‫كوتاه مدت-1-6667725-850-205-اقتصاد نوين</t>
  </si>
  <si>
    <t>‫1400/09/27</t>
  </si>
  <si>
    <t>‫كوتاه مدت-98031693-تجارت</t>
  </si>
  <si>
    <t>‫بلند مدت-6166243589-تجارت</t>
  </si>
  <si>
    <t>‫1401/11/28</t>
  </si>
  <si>
    <t>‫19</t>
  </si>
  <si>
    <t>‫كوتاه مدت-1-1627461-810-849-سامان</t>
  </si>
  <si>
    <t>‫سود(زیان) حاصل از فروش اوراق بهادار</t>
  </si>
  <si>
    <t>‫ارزش دفتری</t>
  </si>
  <si>
    <t>‫سود و زیان ناشی از فروش</t>
  </si>
  <si>
    <t>‫آريان كيميا تك</t>
  </si>
  <si>
    <t>‫اسنادخزانه-م14بودجه98-010318</t>
  </si>
  <si>
    <t>‫اسنادخزانه-م15بودجه98-010406</t>
  </si>
  <si>
    <t>‫اسنادخزانه-م17بودجه98-010512</t>
  </si>
  <si>
    <t>‫اسنادخزانه-م20بودجه98-020806</t>
  </si>
  <si>
    <t>‫اسنادخزانه-م21بودجه97-000728</t>
  </si>
  <si>
    <t>‫اسنادخزانه-م23بودجه97-000824</t>
  </si>
  <si>
    <t>‫اسنادخزانه-م2بودجه99-011019</t>
  </si>
  <si>
    <t>‫اسنادخزانه-م6بودجه98-000519</t>
  </si>
  <si>
    <t>‫اسنادخزانه-م7بودجه98-000719</t>
  </si>
  <si>
    <t>‫اسنادخزانه-م8بودجه98-000817</t>
  </si>
  <si>
    <t>‫س. و خدمات مديريت صند. ب كشوري</t>
  </si>
  <si>
    <t>‫شرکت افرانت(سهامی عام)</t>
  </si>
  <si>
    <t>‫شمال شرق شاهرود</t>
  </si>
  <si>
    <t>‫محصولات كاغذي لطيف</t>
  </si>
  <si>
    <t>‫نفت و گاز پارسیان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</si>
  <si>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</si>
  <si>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</si>
  <si>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</si>
  <si>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</si>
  <si>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</si>
  <si>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</si>
  <si>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</si>
  <si>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</si>
  <si>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</si>
  <si>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</si>
  <si>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‫بيمه اتكايي ايرانيان</t>
  </si>
  <si>
    <t>‫تجلي توسعه معادن و فلزات</t>
  </si>
  <si>
    <t>‫پارس آريان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</si>
  <si>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</si>
  <si>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</si>
  <si>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</si>
  <si>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</si>
  <si>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</si>
  <si>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</si>
  <si>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</si>
  <si>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</si>
  <si>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</si>
  <si>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</si>
  <si>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</si>
  <si>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</si>
  <si>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</si>
  <si>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بلند مدت - تجارت</t>
  </si>
  <si>
    <t>‫6166243589</t>
  </si>
  <si>
    <t>‫4-2- سایر درآمدها:</t>
  </si>
  <si>
    <t>‫بانك تجارت</t>
  </si>
  <si>
    <t>تعدیل تنزیل سود سهام</t>
  </si>
  <si>
    <t>تعدیل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</si>
</sst>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\ ;[Black]\(#,##0\);\-\ ;"/>
  </numFmts>
  <fonts count="9">
    <font>
      <sz val="11"/>
      <color indexed="8"/>
      <name val="Calibri"/>
      <family val="2"/>
      <scheme val="minor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sz val="11"/>
      <color rgb="FFFF0000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7" fillId="0" borderId="0" xfId="0" applyFont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37" fontId="7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7" fillId="0" borderId="5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/>
    <xf numFmtId="0" fontId="5" fillId="2" borderId="7" xfId="0" applyNumberFormat="1" applyFont="1" applyFill="1" applyBorder="1"/>
    <xf numFmtId="3" fontId="5" fillId="0" borderId="0" xfId="0" applyNumberFormat="1" applyFont="1"/>
    <xf numFmtId="0" fontId="5" fillId="0" borderId="0" xfId="0" applyFont="1" applyBorder="1"/>
    <xf numFmtId="37" fontId="8" fillId="0" borderId="0" xfId="0" applyNumberFormat="1" applyFont="1" applyBorder="1"/>
    <xf numFmtId="3" fontId="5" fillId="0" borderId="0" xfId="0" applyNumberFormat="1" applyFont="1" applyBorder="1"/>
    <xf numFmtId="37" fontId="7" fillId="0" borderId="0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5" fillId="0" borderId="0" xfId="0" applyNumberFormat="1" applyFont="1"/>
    <xf numFmtId="168" fontId="7" fillId="0" borderId="3" xfId="0" applyNumberFormat="1" applyFont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8" fontId="7" fillId="0" borderId="4" xfId="0" applyNumberFormat="1" applyFont="1" applyBorder="1" applyAlignment="1">
      <alignment horizontal="center" vertical="center"/>
    </xf>
    <xf numFmtId="168" fontId="5" fillId="0" borderId="0" xfId="0" applyNumberFormat="1" applyFont="1" applyAlignment="1">
      <alignment horizontal="center"/>
    </xf>
    <xf numFmtId="168" fontId="5" fillId="0" borderId="0" xfId="0" applyNumberFormat="1" applyFont="1" applyBorder="1"/>
    <xf numFmtId="168" fontId="7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0" workbookViewId="0"/>
  </sheetViews>
  <sheetFormatPr defaultRowHeight="15"/>
  <sheetData>
    <row r="22" spans="1:10" ht="39.950000000000003" customHeight="1">
      <c r="A22" s="16" t="s">
        <v>0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39.950000000000003" customHeight="1">
      <c r="A23" s="18" t="s">
        <v>1</v>
      </c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39.950000000000003" customHeight="1">
      <c r="A24" s="19" t="s">
        <v>2</v>
      </c>
      <c r="B24" s="17"/>
      <c r="C24" s="17"/>
      <c r="D24" s="17"/>
      <c r="E24" s="17"/>
      <c r="F24" s="17"/>
      <c r="G24" s="17"/>
      <c r="H24" s="17"/>
      <c r="I24" s="17"/>
      <c r="J24" s="17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9"/>
  <sheetViews>
    <sheetView rightToLeft="1" workbookViewId="0">
      <selection activeCell="I9" sqref="I9:S19"/>
    </sheetView>
  </sheetViews>
  <sheetFormatPr defaultRowHeight="17.25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0.100000000000001" customHeight="1">
      <c r="A2" s="26" t="s">
        <v>134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5" spans="1:19" ht="18.75">
      <c r="A5" s="27" t="s">
        <v>168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7" spans="1:19" ht="18.75">
      <c r="I7" s="20" t="s">
        <v>150</v>
      </c>
      <c r="J7" s="21"/>
      <c r="K7" s="21"/>
      <c r="L7" s="21"/>
      <c r="M7" s="21"/>
      <c r="O7" s="20" t="s">
        <v>7</v>
      </c>
      <c r="P7" s="21"/>
      <c r="Q7" s="21"/>
      <c r="R7" s="21"/>
      <c r="S7" s="21"/>
    </row>
    <row r="8" spans="1:19" ht="37.5">
      <c r="A8" s="14" t="s">
        <v>136</v>
      </c>
      <c r="C8" s="11" t="s">
        <v>169</v>
      </c>
      <c r="E8" s="11" t="s">
        <v>61</v>
      </c>
      <c r="G8" s="11" t="s">
        <v>107</v>
      </c>
      <c r="I8" s="11" t="s">
        <v>170</v>
      </c>
      <c r="K8" s="11" t="s">
        <v>155</v>
      </c>
      <c r="M8" s="11" t="s">
        <v>171</v>
      </c>
      <c r="O8" s="11" t="s">
        <v>170</v>
      </c>
      <c r="Q8" s="11" t="s">
        <v>155</v>
      </c>
      <c r="S8" s="11" t="s">
        <v>171</v>
      </c>
    </row>
    <row r="9" spans="1:19" ht="18">
      <c r="A9" s="12" t="s">
        <v>64</v>
      </c>
      <c r="C9" s="6" t="s">
        <v>172</v>
      </c>
      <c r="E9" s="6" t="s">
        <v>68</v>
      </c>
      <c r="G9" s="6" t="s">
        <v>69</v>
      </c>
      <c r="I9" s="38">
        <v>1216543783</v>
      </c>
      <c r="J9" s="39"/>
      <c r="K9" s="38">
        <v>0</v>
      </c>
      <c r="L9" s="39"/>
      <c r="M9" s="38">
        <v>1216543783</v>
      </c>
      <c r="N9" s="39"/>
      <c r="O9" s="38">
        <v>5216658330</v>
      </c>
      <c r="P9" s="39"/>
      <c r="Q9" s="38">
        <v>0</v>
      </c>
      <c r="R9" s="39"/>
      <c r="S9" s="38">
        <v>5216658330</v>
      </c>
    </row>
    <row r="10" spans="1:19" ht="36">
      <c r="A10" s="12" t="s">
        <v>173</v>
      </c>
      <c r="C10" s="6" t="s">
        <v>174</v>
      </c>
      <c r="E10" s="6" t="s">
        <v>175</v>
      </c>
      <c r="G10" s="6" t="s">
        <v>118</v>
      </c>
      <c r="I10" s="38">
        <v>657534240</v>
      </c>
      <c r="J10" s="39"/>
      <c r="K10" s="38">
        <v>-2702194</v>
      </c>
      <c r="L10" s="39"/>
      <c r="M10" s="38">
        <v>654832046</v>
      </c>
      <c r="N10" s="39"/>
      <c r="O10" s="38">
        <v>3331506816</v>
      </c>
      <c r="P10" s="39"/>
      <c r="Q10" s="38">
        <v>0</v>
      </c>
      <c r="R10" s="39"/>
      <c r="S10" s="38">
        <v>3331506816</v>
      </c>
    </row>
    <row r="11" spans="1:19" ht="36">
      <c r="A11" s="12" t="s">
        <v>176</v>
      </c>
      <c r="C11" s="6" t="s">
        <v>177</v>
      </c>
      <c r="E11" s="6" t="s">
        <v>178</v>
      </c>
      <c r="G11" s="6" t="s">
        <v>128</v>
      </c>
      <c r="I11" s="38">
        <v>1556</v>
      </c>
      <c r="J11" s="39"/>
      <c r="K11" s="38">
        <v>-5</v>
      </c>
      <c r="L11" s="39"/>
      <c r="M11" s="38">
        <v>1551</v>
      </c>
      <c r="N11" s="39"/>
      <c r="O11" s="38">
        <v>502125</v>
      </c>
      <c r="P11" s="39"/>
      <c r="Q11" s="38">
        <v>0</v>
      </c>
      <c r="R11" s="39"/>
      <c r="S11" s="38">
        <v>502125</v>
      </c>
    </row>
    <row r="12" spans="1:19" ht="36">
      <c r="A12" s="12" t="s">
        <v>179</v>
      </c>
      <c r="C12" s="6" t="s">
        <v>180</v>
      </c>
      <c r="E12" s="6" t="s">
        <v>178</v>
      </c>
      <c r="G12" s="6" t="s">
        <v>115</v>
      </c>
      <c r="I12" s="38">
        <v>5956804</v>
      </c>
      <c r="J12" s="39"/>
      <c r="K12" s="38">
        <v>-25286</v>
      </c>
      <c r="L12" s="39"/>
      <c r="M12" s="38">
        <v>5931518</v>
      </c>
      <c r="N12" s="39"/>
      <c r="O12" s="38">
        <v>12315814</v>
      </c>
      <c r="P12" s="39"/>
      <c r="Q12" s="38">
        <v>-6710</v>
      </c>
      <c r="R12" s="39"/>
      <c r="S12" s="38">
        <v>12309104</v>
      </c>
    </row>
    <row r="13" spans="1:19" ht="18">
      <c r="A13" s="12" t="s">
        <v>181</v>
      </c>
      <c r="C13" s="6" t="s">
        <v>177</v>
      </c>
      <c r="E13" s="6" t="s">
        <v>178</v>
      </c>
      <c r="G13" s="6" t="s">
        <v>115</v>
      </c>
      <c r="I13" s="38">
        <v>21534638</v>
      </c>
      <c r="J13" s="39"/>
      <c r="K13" s="38">
        <v>-96277</v>
      </c>
      <c r="L13" s="39"/>
      <c r="M13" s="38">
        <v>21438361</v>
      </c>
      <c r="N13" s="39"/>
      <c r="O13" s="38">
        <v>54732627</v>
      </c>
      <c r="P13" s="39"/>
      <c r="Q13" s="38">
        <v>0</v>
      </c>
      <c r="R13" s="39"/>
      <c r="S13" s="38">
        <v>54732627</v>
      </c>
    </row>
    <row r="14" spans="1:19" ht="36">
      <c r="A14" s="12" t="s">
        <v>89</v>
      </c>
      <c r="C14" s="6" t="s">
        <v>91</v>
      </c>
      <c r="E14" s="6" t="s">
        <v>91</v>
      </c>
      <c r="G14" s="6" t="s">
        <v>92</v>
      </c>
      <c r="I14" s="38">
        <v>31181640</v>
      </c>
      <c r="J14" s="39"/>
      <c r="K14" s="38">
        <v>0</v>
      </c>
      <c r="L14" s="39"/>
      <c r="M14" s="38">
        <v>31181640</v>
      </c>
      <c r="N14" s="39"/>
      <c r="O14" s="38">
        <v>158993902</v>
      </c>
      <c r="P14" s="39"/>
      <c r="Q14" s="38">
        <v>0</v>
      </c>
      <c r="R14" s="39"/>
      <c r="S14" s="38">
        <v>158993902</v>
      </c>
    </row>
    <row r="15" spans="1:19" ht="36">
      <c r="A15" s="12" t="s">
        <v>182</v>
      </c>
      <c r="C15" s="6" t="s">
        <v>177</v>
      </c>
      <c r="E15" s="6" t="s">
        <v>183</v>
      </c>
      <c r="G15" s="6" t="s">
        <v>184</v>
      </c>
      <c r="I15" s="39"/>
      <c r="J15" s="39"/>
      <c r="K15" s="39"/>
      <c r="L15" s="39"/>
      <c r="M15" s="39"/>
      <c r="N15" s="38"/>
      <c r="O15" s="38">
        <v>238931452</v>
      </c>
      <c r="P15" s="39"/>
      <c r="Q15" s="38">
        <v>0</v>
      </c>
      <c r="R15" s="39"/>
      <c r="S15" s="38">
        <v>238931452</v>
      </c>
    </row>
    <row r="16" spans="1:19" ht="36">
      <c r="A16" s="12" t="s">
        <v>185</v>
      </c>
      <c r="C16" s="6" t="s">
        <v>88</v>
      </c>
      <c r="E16" s="6" t="s">
        <v>178</v>
      </c>
      <c r="G16" s="6" t="s">
        <v>73</v>
      </c>
      <c r="I16" s="39"/>
      <c r="J16" s="39"/>
      <c r="K16" s="39"/>
      <c r="L16" s="39"/>
      <c r="M16" s="39"/>
      <c r="N16" s="38"/>
      <c r="O16" s="38">
        <v>260577245</v>
      </c>
      <c r="P16" s="39"/>
      <c r="Q16" s="38">
        <v>0</v>
      </c>
      <c r="R16" s="39"/>
      <c r="S16" s="38">
        <v>260577245</v>
      </c>
    </row>
    <row r="17" spans="1:19" ht="18">
      <c r="A17" s="7" t="s">
        <v>48</v>
      </c>
      <c r="I17" s="40">
        <f>SUM(I9:$I$16)</f>
        <v>1932752661</v>
      </c>
      <c r="J17" s="39"/>
      <c r="K17" s="40">
        <f>SUM(K9:$K$16)</f>
        <v>-2823762</v>
      </c>
      <c r="L17" s="39"/>
      <c r="M17" s="40">
        <f>SUM(M9:$M$16)</f>
        <v>1929928899</v>
      </c>
      <c r="N17" s="39"/>
      <c r="O17" s="40">
        <f>SUM(O9:$O$16)</f>
        <v>9274218311</v>
      </c>
      <c r="P17" s="39"/>
      <c r="Q17" s="40">
        <f>SUM(Q9:$Q$16)</f>
        <v>-6710</v>
      </c>
      <c r="R17" s="39"/>
      <c r="S17" s="40">
        <f>SUM(S9:$S$16)</f>
        <v>9274211601</v>
      </c>
    </row>
    <row r="18" spans="1:19" ht="18">
      <c r="I18" s="42"/>
      <c r="J18" s="39"/>
      <c r="K18" s="42"/>
      <c r="L18" s="39"/>
      <c r="M18" s="42"/>
      <c r="N18" s="39"/>
      <c r="O18" s="42"/>
      <c r="P18" s="39"/>
      <c r="Q18" s="42"/>
      <c r="R18" s="39"/>
      <c r="S18" s="42"/>
    </row>
    <row r="19" spans="1:19"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43"/>
  <sheetViews>
    <sheetView rightToLeft="1" topLeftCell="A6" workbookViewId="0">
      <selection activeCell="Q19" sqref="Q9:Q19"/>
    </sheetView>
  </sheetViews>
  <sheetFormatPr defaultRowHeight="17.25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0.100000000000001" customHeight="1">
      <c r="A2" s="26" t="s">
        <v>134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5" spans="1:17" ht="18.75">
      <c r="A5" s="27" t="s">
        <v>186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>
      <c r="C7" s="20" t="s">
        <v>150</v>
      </c>
      <c r="D7" s="21"/>
      <c r="E7" s="21"/>
      <c r="F7" s="21"/>
      <c r="G7" s="21"/>
      <c r="H7" s="21"/>
      <c r="I7" s="21"/>
      <c r="K7" s="20" t="s">
        <v>7</v>
      </c>
      <c r="L7" s="21"/>
      <c r="M7" s="21"/>
      <c r="N7" s="21"/>
      <c r="O7" s="21"/>
      <c r="P7" s="21"/>
      <c r="Q7" s="21"/>
    </row>
    <row r="8" spans="1:17" ht="37.5">
      <c r="A8" s="14" t="s">
        <v>136</v>
      </c>
      <c r="C8" s="11" t="s">
        <v>9</v>
      </c>
      <c r="E8" s="11" t="s">
        <v>11</v>
      </c>
      <c r="G8" s="11" t="s">
        <v>187</v>
      </c>
      <c r="I8" s="11" t="s">
        <v>188</v>
      </c>
      <c r="K8" s="11" t="s">
        <v>9</v>
      </c>
      <c r="M8" s="11" t="s">
        <v>11</v>
      </c>
      <c r="O8" s="11" t="s">
        <v>187</v>
      </c>
      <c r="Q8" s="11" t="s">
        <v>188</v>
      </c>
    </row>
    <row r="9" spans="1:17" ht="36">
      <c r="A9" s="12" t="s">
        <v>190</v>
      </c>
      <c r="C9" s="41">
        <v>0</v>
      </c>
      <c r="D9" s="41"/>
      <c r="E9" s="41">
        <v>0</v>
      </c>
      <c r="F9" s="41"/>
      <c r="G9" s="41">
        <v>0</v>
      </c>
      <c r="H9" s="41"/>
      <c r="I9" s="41">
        <v>0</v>
      </c>
      <c r="J9" s="38"/>
      <c r="K9" s="38">
        <v>3029</v>
      </c>
      <c r="L9" s="39"/>
      <c r="M9" s="38">
        <v>2596899757</v>
      </c>
      <c r="N9" s="39"/>
      <c r="O9" s="38">
        <v>2545914421</v>
      </c>
      <c r="P9" s="39"/>
      <c r="Q9" s="38">
        <v>50985336</v>
      </c>
    </row>
    <row r="10" spans="1:17" ht="36">
      <c r="A10" s="12" t="s">
        <v>191</v>
      </c>
      <c r="C10" s="41">
        <v>0</v>
      </c>
      <c r="D10" s="41"/>
      <c r="E10" s="41">
        <v>0</v>
      </c>
      <c r="F10" s="41"/>
      <c r="G10" s="41">
        <v>0</v>
      </c>
      <c r="H10" s="41"/>
      <c r="I10" s="41">
        <v>0</v>
      </c>
      <c r="J10" s="38"/>
      <c r="K10" s="38">
        <v>13853</v>
      </c>
      <c r="L10" s="39"/>
      <c r="M10" s="38">
        <v>11759901316</v>
      </c>
      <c r="N10" s="39"/>
      <c r="O10" s="38">
        <v>11522416937</v>
      </c>
      <c r="P10" s="39"/>
      <c r="Q10" s="38">
        <v>237484379</v>
      </c>
    </row>
    <row r="11" spans="1:17" ht="36">
      <c r="A11" s="12" t="s">
        <v>192</v>
      </c>
      <c r="C11" s="41">
        <v>0</v>
      </c>
      <c r="D11" s="41"/>
      <c r="E11" s="41">
        <v>0</v>
      </c>
      <c r="F11" s="41"/>
      <c r="G11" s="41">
        <v>0</v>
      </c>
      <c r="H11" s="41"/>
      <c r="I11" s="41">
        <v>0</v>
      </c>
      <c r="J11" s="38"/>
      <c r="K11" s="38">
        <v>48433</v>
      </c>
      <c r="L11" s="39"/>
      <c r="M11" s="38">
        <v>40332534112</v>
      </c>
      <c r="N11" s="39"/>
      <c r="O11" s="38">
        <v>39537602552</v>
      </c>
      <c r="P11" s="39"/>
      <c r="Q11" s="38">
        <v>794931560</v>
      </c>
    </row>
    <row r="12" spans="1:17" ht="36">
      <c r="A12" s="12" t="s">
        <v>193</v>
      </c>
      <c r="C12" s="41">
        <v>0</v>
      </c>
      <c r="D12" s="41"/>
      <c r="E12" s="41">
        <v>0</v>
      </c>
      <c r="F12" s="41"/>
      <c r="G12" s="41">
        <v>0</v>
      </c>
      <c r="H12" s="41"/>
      <c r="I12" s="41">
        <v>0</v>
      </c>
      <c r="J12" s="38"/>
      <c r="K12" s="38">
        <v>20000</v>
      </c>
      <c r="L12" s="39"/>
      <c r="M12" s="38">
        <v>13151615838</v>
      </c>
      <c r="N12" s="39"/>
      <c r="O12" s="38">
        <v>12754723193</v>
      </c>
      <c r="P12" s="39"/>
      <c r="Q12" s="38">
        <v>396892645</v>
      </c>
    </row>
    <row r="13" spans="1:17" ht="36">
      <c r="A13" s="12" t="s">
        <v>194</v>
      </c>
      <c r="C13" s="41">
        <v>0</v>
      </c>
      <c r="D13" s="41"/>
      <c r="E13" s="41">
        <v>0</v>
      </c>
      <c r="F13" s="41"/>
      <c r="G13" s="41">
        <v>0</v>
      </c>
      <c r="H13" s="41"/>
      <c r="I13" s="41">
        <v>0</v>
      </c>
      <c r="J13" s="38"/>
      <c r="K13" s="38">
        <v>22266</v>
      </c>
      <c r="L13" s="39"/>
      <c r="M13" s="38">
        <v>22266000000</v>
      </c>
      <c r="N13" s="39"/>
      <c r="O13" s="38">
        <v>21205500510</v>
      </c>
      <c r="P13" s="39"/>
      <c r="Q13" s="38">
        <v>1060499490</v>
      </c>
    </row>
    <row r="14" spans="1:17" ht="36">
      <c r="A14" s="12" t="s">
        <v>195</v>
      </c>
      <c r="C14" s="41">
        <v>0</v>
      </c>
      <c r="D14" s="41"/>
      <c r="E14" s="41">
        <v>0</v>
      </c>
      <c r="F14" s="41"/>
      <c r="G14" s="41">
        <v>0</v>
      </c>
      <c r="H14" s="41"/>
      <c r="I14" s="41">
        <v>0</v>
      </c>
      <c r="J14" s="38"/>
      <c r="K14" s="38">
        <v>23624</v>
      </c>
      <c r="L14" s="39"/>
      <c r="M14" s="38">
        <v>23624000000</v>
      </c>
      <c r="N14" s="39"/>
      <c r="O14" s="38">
        <v>22222493723</v>
      </c>
      <c r="P14" s="39"/>
      <c r="Q14" s="38">
        <v>1401506277</v>
      </c>
    </row>
    <row r="15" spans="1:17" ht="36">
      <c r="A15" s="12" t="s">
        <v>196</v>
      </c>
      <c r="C15" s="41">
        <v>0</v>
      </c>
      <c r="D15" s="41"/>
      <c r="E15" s="41">
        <v>0</v>
      </c>
      <c r="F15" s="41"/>
      <c r="G15" s="41">
        <v>0</v>
      </c>
      <c r="H15" s="41"/>
      <c r="I15" s="41">
        <v>0</v>
      </c>
      <c r="J15" s="38"/>
      <c r="K15" s="38">
        <v>22000</v>
      </c>
      <c r="L15" s="39"/>
      <c r="M15" s="38">
        <v>16886338797</v>
      </c>
      <c r="N15" s="39"/>
      <c r="O15" s="38">
        <v>16486293560</v>
      </c>
      <c r="P15" s="39"/>
      <c r="Q15" s="38">
        <v>400045237</v>
      </c>
    </row>
    <row r="16" spans="1:17" ht="36">
      <c r="A16" s="12" t="s">
        <v>197</v>
      </c>
      <c r="C16" s="41">
        <v>0</v>
      </c>
      <c r="D16" s="41"/>
      <c r="E16" s="41">
        <v>0</v>
      </c>
      <c r="F16" s="41"/>
      <c r="G16" s="41">
        <v>0</v>
      </c>
      <c r="H16" s="41"/>
      <c r="I16" s="41">
        <v>0</v>
      </c>
      <c r="J16" s="38"/>
      <c r="K16" s="38">
        <v>37274</v>
      </c>
      <c r="L16" s="39"/>
      <c r="M16" s="38">
        <v>37274000000</v>
      </c>
      <c r="N16" s="39"/>
      <c r="O16" s="38">
        <v>36829204900</v>
      </c>
      <c r="P16" s="39"/>
      <c r="Q16" s="38">
        <v>444795100</v>
      </c>
    </row>
    <row r="17" spans="1:17" ht="36">
      <c r="A17" s="12" t="s">
        <v>198</v>
      </c>
      <c r="C17" s="41">
        <v>0</v>
      </c>
      <c r="D17" s="41"/>
      <c r="E17" s="41">
        <v>0</v>
      </c>
      <c r="F17" s="41"/>
      <c r="G17" s="41">
        <v>0</v>
      </c>
      <c r="H17" s="41"/>
      <c r="I17" s="41">
        <v>0</v>
      </c>
      <c r="J17" s="38"/>
      <c r="K17" s="38">
        <v>11417</v>
      </c>
      <c r="L17" s="39"/>
      <c r="M17" s="38">
        <v>11417000000</v>
      </c>
      <c r="N17" s="39"/>
      <c r="O17" s="38">
        <v>10931554015</v>
      </c>
      <c r="P17" s="39"/>
      <c r="Q17" s="38">
        <v>485445985</v>
      </c>
    </row>
    <row r="18" spans="1:17" ht="36">
      <c r="A18" s="12" t="s">
        <v>199</v>
      </c>
      <c r="C18" s="41">
        <v>0</v>
      </c>
      <c r="D18" s="41"/>
      <c r="E18" s="41">
        <v>0</v>
      </c>
      <c r="F18" s="41"/>
      <c r="G18" s="41">
        <v>0</v>
      </c>
      <c r="H18" s="41"/>
      <c r="I18" s="41">
        <v>0</v>
      </c>
      <c r="J18" s="38"/>
      <c r="K18" s="38">
        <v>34894</v>
      </c>
      <c r="L18" s="39"/>
      <c r="M18" s="38">
        <v>34894000000</v>
      </c>
      <c r="N18" s="39"/>
      <c r="O18" s="38">
        <v>32888890760</v>
      </c>
      <c r="P18" s="39"/>
      <c r="Q18" s="38">
        <v>2005109240</v>
      </c>
    </row>
    <row r="19" spans="1:17" ht="36">
      <c r="A19" s="12" t="s">
        <v>87</v>
      </c>
      <c r="C19" s="38">
        <v>9862</v>
      </c>
      <c r="D19" s="39"/>
      <c r="E19" s="38">
        <v>9862000000</v>
      </c>
      <c r="F19" s="39"/>
      <c r="G19" s="38">
        <v>9107089481</v>
      </c>
      <c r="H19" s="39"/>
      <c r="I19" s="38">
        <v>754910519</v>
      </c>
      <c r="J19" s="39"/>
      <c r="K19" s="38">
        <v>9862</v>
      </c>
      <c r="L19" s="39"/>
      <c r="M19" s="38">
        <v>9862000000</v>
      </c>
      <c r="N19" s="39"/>
      <c r="O19" s="38">
        <v>9107089481</v>
      </c>
      <c r="P19" s="39"/>
      <c r="Q19" s="38">
        <v>754910519</v>
      </c>
    </row>
    <row r="20" spans="1:17" ht="18">
      <c r="A20" s="12" t="s">
        <v>189</v>
      </c>
      <c r="C20" s="41">
        <v>0</v>
      </c>
      <c r="D20" s="41"/>
      <c r="E20" s="41">
        <v>0</v>
      </c>
      <c r="F20" s="41"/>
      <c r="G20" s="41">
        <v>0</v>
      </c>
      <c r="H20" s="41"/>
      <c r="I20" s="41">
        <v>0</v>
      </c>
      <c r="J20" s="6"/>
      <c r="K20" s="4">
        <v>5335</v>
      </c>
      <c r="M20" s="4">
        <v>168219308</v>
      </c>
      <c r="O20" s="4">
        <v>121811976</v>
      </c>
      <c r="Q20" s="4">
        <v>46407332</v>
      </c>
    </row>
    <row r="21" spans="1:17" ht="18">
      <c r="A21" s="12" t="s">
        <v>17</v>
      </c>
      <c r="C21" s="38">
        <v>50000</v>
      </c>
      <c r="D21" s="39"/>
      <c r="E21" s="38">
        <v>7099159979</v>
      </c>
      <c r="F21" s="39"/>
      <c r="G21" s="38">
        <v>8493265455</v>
      </c>
      <c r="H21" s="39"/>
      <c r="I21" s="38">
        <v>-1394105476</v>
      </c>
      <c r="J21" s="39"/>
      <c r="K21" s="38">
        <v>50000</v>
      </c>
      <c r="L21" s="39"/>
      <c r="M21" s="38">
        <v>7099159979</v>
      </c>
      <c r="N21" s="39"/>
      <c r="O21" s="38">
        <v>8493265455</v>
      </c>
      <c r="P21" s="39"/>
      <c r="Q21" s="38">
        <v>-1394105476</v>
      </c>
    </row>
    <row r="22" spans="1:17" ht="18">
      <c r="A22" s="12" t="s">
        <v>19</v>
      </c>
      <c r="C22" s="41">
        <v>0</v>
      </c>
      <c r="D22" s="41"/>
      <c r="E22" s="41">
        <v>0</v>
      </c>
      <c r="F22" s="41"/>
      <c r="G22" s="41">
        <v>0</v>
      </c>
      <c r="H22" s="41"/>
      <c r="I22" s="41">
        <v>0</v>
      </c>
      <c r="J22" s="38"/>
      <c r="K22" s="38">
        <v>450000</v>
      </c>
      <c r="L22" s="39"/>
      <c r="M22" s="38">
        <v>3043509448</v>
      </c>
      <c r="N22" s="39"/>
      <c r="O22" s="38">
        <v>2938809884</v>
      </c>
      <c r="P22" s="39"/>
      <c r="Q22" s="38">
        <v>104699564</v>
      </c>
    </row>
    <row r="23" spans="1:17" ht="36">
      <c r="A23" s="12" t="s">
        <v>25</v>
      </c>
      <c r="C23" s="41">
        <v>0</v>
      </c>
      <c r="D23" s="41"/>
      <c r="E23" s="41">
        <v>0</v>
      </c>
      <c r="F23" s="41"/>
      <c r="G23" s="41">
        <v>0</v>
      </c>
      <c r="H23" s="41"/>
      <c r="I23" s="41">
        <v>0</v>
      </c>
      <c r="J23" s="38"/>
      <c r="K23" s="38">
        <v>325402</v>
      </c>
      <c r="L23" s="39"/>
      <c r="M23" s="38">
        <v>4136481736</v>
      </c>
      <c r="N23" s="39"/>
      <c r="O23" s="38">
        <v>2460312618</v>
      </c>
      <c r="P23" s="39"/>
      <c r="Q23" s="38">
        <v>1676169118</v>
      </c>
    </row>
    <row r="24" spans="1:17" ht="18">
      <c r="A24" s="12" t="s">
        <v>27</v>
      </c>
      <c r="C24" s="38">
        <v>150000</v>
      </c>
      <c r="D24" s="39"/>
      <c r="E24" s="38">
        <v>16608161730</v>
      </c>
      <c r="F24" s="39"/>
      <c r="G24" s="38">
        <v>13763023894</v>
      </c>
      <c r="H24" s="39"/>
      <c r="I24" s="38">
        <v>2845137836</v>
      </c>
      <c r="J24" s="39"/>
      <c r="K24" s="38">
        <v>150000</v>
      </c>
      <c r="L24" s="39"/>
      <c r="M24" s="38">
        <v>16608161730</v>
      </c>
      <c r="N24" s="39"/>
      <c r="O24" s="38">
        <v>13763023894</v>
      </c>
      <c r="P24" s="39"/>
      <c r="Q24" s="38">
        <v>2845137836</v>
      </c>
    </row>
    <row r="25" spans="1:17" ht="18">
      <c r="A25" s="12" t="s">
        <v>28</v>
      </c>
      <c r="C25" s="41">
        <v>0</v>
      </c>
      <c r="D25" s="41"/>
      <c r="E25" s="41">
        <v>0</v>
      </c>
      <c r="F25" s="41"/>
      <c r="G25" s="41">
        <v>0</v>
      </c>
      <c r="H25" s="41"/>
      <c r="I25" s="41">
        <v>0</v>
      </c>
      <c r="J25" s="38"/>
      <c r="K25" s="38">
        <v>100000</v>
      </c>
      <c r="L25" s="39"/>
      <c r="M25" s="38">
        <v>3552436497</v>
      </c>
      <c r="N25" s="39"/>
      <c r="O25" s="38">
        <v>3379928558</v>
      </c>
      <c r="P25" s="39"/>
      <c r="Q25" s="38">
        <v>172507939</v>
      </c>
    </row>
    <row r="26" spans="1:17" ht="18">
      <c r="A26" s="12" t="s">
        <v>29</v>
      </c>
      <c r="C26" s="41">
        <v>0</v>
      </c>
      <c r="D26" s="41"/>
      <c r="E26" s="41">
        <v>0</v>
      </c>
      <c r="F26" s="41"/>
      <c r="G26" s="41">
        <v>0</v>
      </c>
      <c r="H26" s="41"/>
      <c r="I26" s="41">
        <v>0</v>
      </c>
      <c r="J26" s="38"/>
      <c r="K26" s="38">
        <v>1394767</v>
      </c>
      <c r="L26" s="39"/>
      <c r="M26" s="38">
        <v>6341783848</v>
      </c>
      <c r="N26" s="39"/>
      <c r="O26" s="38">
        <v>4615020565</v>
      </c>
      <c r="P26" s="39"/>
      <c r="Q26" s="38">
        <v>1726763283</v>
      </c>
    </row>
    <row r="27" spans="1:17" ht="36">
      <c r="A27" s="12" t="s">
        <v>200</v>
      </c>
      <c r="C27" s="41">
        <v>0</v>
      </c>
      <c r="D27" s="41"/>
      <c r="E27" s="41">
        <v>0</v>
      </c>
      <c r="F27" s="41"/>
      <c r="G27" s="41">
        <v>0</v>
      </c>
      <c r="H27" s="41"/>
      <c r="I27" s="41">
        <v>0</v>
      </c>
      <c r="J27" s="38"/>
      <c r="K27" s="38">
        <v>908</v>
      </c>
      <c r="L27" s="39"/>
      <c r="M27" s="38">
        <v>9190255</v>
      </c>
      <c r="N27" s="39"/>
      <c r="O27" s="38">
        <v>4510022</v>
      </c>
      <c r="P27" s="39"/>
      <c r="Q27" s="38">
        <v>4680233</v>
      </c>
    </row>
    <row r="28" spans="1:17" ht="18">
      <c r="A28" s="12" t="s">
        <v>30</v>
      </c>
      <c r="C28" s="38">
        <v>1500000</v>
      </c>
      <c r="D28" s="39"/>
      <c r="E28" s="38">
        <v>21640282096</v>
      </c>
      <c r="F28" s="39"/>
      <c r="G28" s="38">
        <v>19958659764</v>
      </c>
      <c r="H28" s="39"/>
      <c r="I28" s="38">
        <v>1681622332</v>
      </c>
      <c r="J28" s="39"/>
      <c r="K28" s="38">
        <v>1500000</v>
      </c>
      <c r="L28" s="39"/>
      <c r="M28" s="38">
        <v>21640282096</v>
      </c>
      <c r="N28" s="39"/>
      <c r="O28" s="38">
        <v>19958659764</v>
      </c>
      <c r="P28" s="39"/>
      <c r="Q28" s="38">
        <v>1681622332</v>
      </c>
    </row>
    <row r="29" spans="1:17" ht="18">
      <c r="A29" s="12" t="s">
        <v>160</v>
      </c>
      <c r="C29" s="41">
        <v>0</v>
      </c>
      <c r="D29" s="41"/>
      <c r="E29" s="41">
        <v>0</v>
      </c>
      <c r="F29" s="41"/>
      <c r="G29" s="41">
        <v>0</v>
      </c>
      <c r="H29" s="41"/>
      <c r="I29" s="41">
        <v>0</v>
      </c>
      <c r="J29" s="38"/>
      <c r="K29" s="38">
        <v>4133</v>
      </c>
      <c r="L29" s="39"/>
      <c r="M29" s="38">
        <v>258829753</v>
      </c>
      <c r="N29" s="39"/>
      <c r="O29" s="38">
        <v>84727335</v>
      </c>
      <c r="P29" s="39"/>
      <c r="Q29" s="38">
        <v>174102418</v>
      </c>
    </row>
    <row r="30" spans="1:17" ht="18">
      <c r="A30" s="12" t="s">
        <v>201</v>
      </c>
      <c r="C30" s="41">
        <v>0</v>
      </c>
      <c r="D30" s="41"/>
      <c r="E30" s="41">
        <v>0</v>
      </c>
      <c r="F30" s="41"/>
      <c r="G30" s="41">
        <v>0</v>
      </c>
      <c r="H30" s="41"/>
      <c r="I30" s="41">
        <v>0</v>
      </c>
      <c r="J30" s="38"/>
      <c r="K30" s="38">
        <v>408266</v>
      </c>
      <c r="L30" s="39"/>
      <c r="M30" s="38">
        <v>10339652960</v>
      </c>
      <c r="N30" s="39"/>
      <c r="O30" s="38">
        <v>10923707920</v>
      </c>
      <c r="P30" s="39"/>
      <c r="Q30" s="38">
        <v>-584054960</v>
      </c>
    </row>
    <row r="31" spans="1:17" ht="18">
      <c r="A31" s="12" t="s">
        <v>202</v>
      </c>
      <c r="C31" s="41">
        <v>0</v>
      </c>
      <c r="D31" s="41"/>
      <c r="E31" s="41">
        <v>0</v>
      </c>
      <c r="F31" s="41"/>
      <c r="G31" s="41">
        <v>0</v>
      </c>
      <c r="H31" s="41"/>
      <c r="I31" s="41">
        <v>0</v>
      </c>
      <c r="J31" s="38"/>
      <c r="K31" s="38">
        <v>10978</v>
      </c>
      <c r="L31" s="39"/>
      <c r="M31" s="38">
        <v>827137578</v>
      </c>
      <c r="N31" s="39"/>
      <c r="O31" s="38">
        <v>777787967</v>
      </c>
      <c r="P31" s="39"/>
      <c r="Q31" s="38">
        <v>49349611</v>
      </c>
    </row>
    <row r="32" spans="1:17" ht="18">
      <c r="A32" s="12" t="s">
        <v>35</v>
      </c>
      <c r="C32" s="41">
        <v>0</v>
      </c>
      <c r="D32" s="41"/>
      <c r="E32" s="41">
        <v>0</v>
      </c>
      <c r="F32" s="41"/>
      <c r="G32" s="41">
        <v>0</v>
      </c>
      <c r="H32" s="41"/>
      <c r="I32" s="41">
        <v>0</v>
      </c>
      <c r="J32" s="38"/>
      <c r="K32" s="38">
        <v>303736</v>
      </c>
      <c r="L32" s="39"/>
      <c r="M32" s="38">
        <v>8269122562</v>
      </c>
      <c r="N32" s="39"/>
      <c r="O32" s="38">
        <v>6121943865</v>
      </c>
      <c r="P32" s="39"/>
      <c r="Q32" s="38">
        <v>2147178697</v>
      </c>
    </row>
    <row r="33" spans="1:17" ht="18">
      <c r="A33" s="12" t="s">
        <v>163</v>
      </c>
      <c r="C33" s="41">
        <v>0</v>
      </c>
      <c r="D33" s="41"/>
      <c r="E33" s="41">
        <v>0</v>
      </c>
      <c r="F33" s="41"/>
      <c r="G33" s="41">
        <v>0</v>
      </c>
      <c r="H33" s="41"/>
      <c r="I33" s="41">
        <v>0</v>
      </c>
      <c r="J33" s="38"/>
      <c r="K33" s="38">
        <v>812425</v>
      </c>
      <c r="L33" s="39"/>
      <c r="M33" s="38">
        <v>15255651109</v>
      </c>
      <c r="N33" s="39"/>
      <c r="O33" s="38">
        <v>12232525426</v>
      </c>
      <c r="P33" s="39"/>
      <c r="Q33" s="38">
        <v>3023125683</v>
      </c>
    </row>
    <row r="34" spans="1:17" ht="18">
      <c r="A34" s="12" t="s">
        <v>38</v>
      </c>
      <c r="C34" s="38">
        <v>6400000</v>
      </c>
      <c r="D34" s="39"/>
      <c r="E34" s="38">
        <v>70733054491</v>
      </c>
      <c r="F34" s="39"/>
      <c r="G34" s="38">
        <v>66313161600</v>
      </c>
      <c r="H34" s="39"/>
      <c r="I34" s="38">
        <v>4419892891</v>
      </c>
      <c r="J34" s="39"/>
      <c r="K34" s="38">
        <v>6400000</v>
      </c>
      <c r="L34" s="39"/>
      <c r="M34" s="38">
        <v>70733054491</v>
      </c>
      <c r="N34" s="39"/>
      <c r="O34" s="38">
        <v>66313161600</v>
      </c>
      <c r="P34" s="39"/>
      <c r="Q34" s="38">
        <v>4419892891</v>
      </c>
    </row>
    <row r="35" spans="1:17" ht="18">
      <c r="A35" s="12" t="s">
        <v>203</v>
      </c>
      <c r="C35" s="41">
        <v>0</v>
      </c>
      <c r="D35" s="41"/>
      <c r="E35" s="41">
        <v>0</v>
      </c>
      <c r="F35" s="41"/>
      <c r="G35" s="41">
        <v>0</v>
      </c>
      <c r="H35" s="41"/>
      <c r="I35" s="41">
        <v>0</v>
      </c>
      <c r="J35" s="38"/>
      <c r="K35" s="38">
        <v>160</v>
      </c>
      <c r="L35" s="39"/>
      <c r="M35" s="38">
        <v>9237512</v>
      </c>
      <c r="N35" s="39"/>
      <c r="O35" s="38">
        <v>10383987</v>
      </c>
      <c r="P35" s="39"/>
      <c r="Q35" s="38">
        <v>-1146475</v>
      </c>
    </row>
    <row r="36" spans="1:17" ht="36">
      <c r="A36" s="12" t="s">
        <v>41</v>
      </c>
      <c r="C36" s="41">
        <v>0</v>
      </c>
      <c r="D36" s="41"/>
      <c r="E36" s="41">
        <v>0</v>
      </c>
      <c r="F36" s="41"/>
      <c r="G36" s="41">
        <v>0</v>
      </c>
      <c r="H36" s="41"/>
      <c r="I36" s="41">
        <v>0</v>
      </c>
      <c r="J36" s="38"/>
      <c r="K36" s="38">
        <v>4209</v>
      </c>
      <c r="L36" s="39"/>
      <c r="M36" s="38">
        <v>87863094</v>
      </c>
      <c r="N36" s="39"/>
      <c r="O36" s="38">
        <v>98837708</v>
      </c>
      <c r="P36" s="39"/>
      <c r="Q36" s="38">
        <v>-10974614</v>
      </c>
    </row>
    <row r="37" spans="1:17" ht="18">
      <c r="A37" s="12" t="s">
        <v>204</v>
      </c>
      <c r="C37" s="41">
        <v>0</v>
      </c>
      <c r="D37" s="41"/>
      <c r="E37" s="41">
        <v>0</v>
      </c>
      <c r="F37" s="41"/>
      <c r="G37" s="41">
        <v>0</v>
      </c>
      <c r="H37" s="41"/>
      <c r="I37" s="41">
        <v>0</v>
      </c>
      <c r="J37" s="38"/>
      <c r="K37" s="38">
        <v>1000000</v>
      </c>
      <c r="L37" s="39"/>
      <c r="M37" s="38">
        <v>30847519295</v>
      </c>
      <c r="N37" s="39"/>
      <c r="O37" s="38">
        <v>25272979285</v>
      </c>
      <c r="P37" s="39"/>
      <c r="Q37" s="38">
        <v>5574540010</v>
      </c>
    </row>
    <row r="38" spans="1:17" ht="18">
      <c r="A38" s="12" t="s">
        <v>46</v>
      </c>
      <c r="C38" s="41">
        <v>0</v>
      </c>
      <c r="D38" s="41"/>
      <c r="E38" s="41">
        <v>0</v>
      </c>
      <c r="F38" s="41"/>
      <c r="G38" s="41">
        <v>0</v>
      </c>
      <c r="H38" s="41"/>
      <c r="I38" s="41">
        <v>0</v>
      </c>
      <c r="J38" s="38"/>
      <c r="K38" s="38">
        <v>320000</v>
      </c>
      <c r="L38" s="39"/>
      <c r="M38" s="38">
        <v>9851892881</v>
      </c>
      <c r="N38" s="39"/>
      <c r="O38" s="38">
        <v>10559075271</v>
      </c>
      <c r="P38" s="39"/>
      <c r="Q38" s="38">
        <v>-707182390</v>
      </c>
    </row>
    <row r="39" spans="1:17" ht="18">
      <c r="A39" s="12" t="s">
        <v>47</v>
      </c>
      <c r="C39" s="38">
        <v>100000</v>
      </c>
      <c r="D39" s="39"/>
      <c r="E39" s="38">
        <v>11394689663</v>
      </c>
      <c r="F39" s="39"/>
      <c r="G39" s="38">
        <v>8846038869</v>
      </c>
      <c r="H39" s="39"/>
      <c r="I39" s="38">
        <v>2548650794</v>
      </c>
      <c r="J39" s="39"/>
      <c r="K39" s="38">
        <v>100000</v>
      </c>
      <c r="L39" s="39"/>
      <c r="M39" s="38">
        <v>11394689663</v>
      </c>
      <c r="N39" s="39"/>
      <c r="O39" s="38">
        <v>8846038869</v>
      </c>
      <c r="P39" s="39"/>
      <c r="Q39" s="38">
        <v>2548650794</v>
      </c>
    </row>
    <row r="40" spans="1:17" ht="18">
      <c r="A40" s="7" t="s">
        <v>48</v>
      </c>
      <c r="C40" s="7">
        <f>SUM(C9:$C$39)</f>
        <v>8209862</v>
      </c>
      <c r="E40" s="7">
        <f>SUM(E9:$E$39)</f>
        <v>137337347959</v>
      </c>
      <c r="G40" s="7">
        <f>SUM(G9:$G$39)</f>
        <v>126481239063</v>
      </c>
      <c r="I40" s="7">
        <f>SUM(I9:$I$39)</f>
        <v>10856108896</v>
      </c>
      <c r="K40" s="7">
        <f>SUM(K9:$K$39)</f>
        <v>13586971</v>
      </c>
      <c r="M40" s="7">
        <f>SUM(M9:$M$39)</f>
        <v>444538165615</v>
      </c>
      <c r="O40" s="7">
        <f>SUM(O9:$O$39)</f>
        <v>413008196021</v>
      </c>
      <c r="Q40" s="7">
        <f>SUM(Q9:$Q$39)</f>
        <v>31529969594</v>
      </c>
    </row>
    <row r="41" spans="1:17" ht="18">
      <c r="C41" s="9"/>
      <c r="E41" s="9"/>
      <c r="G41" s="9"/>
      <c r="I41" s="9"/>
      <c r="K41" s="9"/>
      <c r="M41" s="9"/>
      <c r="O41" s="9"/>
      <c r="Q41" s="9"/>
    </row>
    <row r="43" spans="1:17" ht="18">
      <c r="A43" s="28" t="s">
        <v>205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30"/>
    </row>
  </sheetData>
  <mergeCells count="7">
    <mergeCell ref="A43:Q4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5"/>
  <sheetViews>
    <sheetView rightToLeft="1" workbookViewId="0">
      <selection activeCell="Q9" sqref="Q9:Q16"/>
    </sheetView>
  </sheetViews>
  <sheetFormatPr defaultRowHeight="17.2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0.100000000000001" customHeight="1">
      <c r="A2" s="26" t="s">
        <v>134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5" spans="1:17" ht="18.75">
      <c r="A5" s="27" t="s">
        <v>206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>
      <c r="C7" s="20" t="s">
        <v>150</v>
      </c>
      <c r="D7" s="21"/>
      <c r="E7" s="21"/>
      <c r="F7" s="21"/>
      <c r="G7" s="21"/>
      <c r="H7" s="21"/>
      <c r="I7" s="21"/>
      <c r="K7" s="20" t="s">
        <v>7</v>
      </c>
      <c r="L7" s="21"/>
      <c r="M7" s="21"/>
      <c r="N7" s="21"/>
      <c r="O7" s="21"/>
      <c r="P7" s="21"/>
      <c r="Q7" s="21"/>
    </row>
    <row r="8" spans="1:17" ht="37.5">
      <c r="A8" s="14" t="s">
        <v>136</v>
      </c>
      <c r="C8" s="11" t="s">
        <v>9</v>
      </c>
      <c r="E8" s="11" t="s">
        <v>11</v>
      </c>
      <c r="G8" s="11" t="s">
        <v>187</v>
      </c>
      <c r="I8" s="11" t="s">
        <v>207</v>
      </c>
      <c r="K8" s="11" t="s">
        <v>9</v>
      </c>
      <c r="M8" s="11" t="s">
        <v>11</v>
      </c>
      <c r="O8" s="11" t="s">
        <v>187</v>
      </c>
      <c r="Q8" s="11" t="s">
        <v>207</v>
      </c>
    </row>
    <row r="9" spans="1:17" ht="18">
      <c r="A9" s="12" t="s">
        <v>64</v>
      </c>
      <c r="C9" s="38">
        <v>82900</v>
      </c>
      <c r="D9" s="39"/>
      <c r="E9" s="38">
        <v>79334182073</v>
      </c>
      <c r="F9" s="39"/>
      <c r="G9" s="38">
        <v>80920849137</v>
      </c>
      <c r="H9" s="39"/>
      <c r="I9" s="38">
        <v>-1586667064</v>
      </c>
      <c r="J9" s="39"/>
      <c r="K9" s="38">
        <v>82900</v>
      </c>
      <c r="L9" s="39"/>
      <c r="M9" s="38">
        <v>79334182073</v>
      </c>
      <c r="N9" s="39"/>
      <c r="O9" s="38">
        <v>79362945909</v>
      </c>
      <c r="P9" s="39"/>
      <c r="Q9" s="38">
        <v>-28763836</v>
      </c>
    </row>
    <row r="10" spans="1:17" ht="36">
      <c r="A10" s="12" t="s">
        <v>70</v>
      </c>
      <c r="C10" s="38">
        <v>44598</v>
      </c>
      <c r="D10" s="39"/>
      <c r="E10" s="38">
        <v>44144329576</v>
      </c>
      <c r="F10" s="39"/>
      <c r="G10" s="38">
        <v>43429508623</v>
      </c>
      <c r="H10" s="39"/>
      <c r="I10" s="38">
        <v>714820953</v>
      </c>
      <c r="J10" s="39"/>
      <c r="K10" s="38">
        <v>44598</v>
      </c>
      <c r="L10" s="39"/>
      <c r="M10" s="38">
        <v>44144329576</v>
      </c>
      <c r="N10" s="39"/>
      <c r="O10" s="38">
        <v>40688789398</v>
      </c>
      <c r="P10" s="39"/>
      <c r="Q10" s="38">
        <v>3455540178</v>
      </c>
    </row>
    <row r="11" spans="1:17" ht="36">
      <c r="A11" s="12" t="s">
        <v>74</v>
      </c>
      <c r="C11" s="38">
        <v>36000</v>
      </c>
      <c r="D11" s="39"/>
      <c r="E11" s="38">
        <v>23354258273</v>
      </c>
      <c r="F11" s="39"/>
      <c r="G11" s="38">
        <v>23056700215</v>
      </c>
      <c r="H11" s="39"/>
      <c r="I11" s="38">
        <v>297558058</v>
      </c>
      <c r="J11" s="39"/>
      <c r="K11" s="38">
        <v>36000</v>
      </c>
      <c r="L11" s="39"/>
      <c r="M11" s="38">
        <v>23354258273</v>
      </c>
      <c r="N11" s="39"/>
      <c r="O11" s="38">
        <v>23186181729</v>
      </c>
      <c r="P11" s="39"/>
      <c r="Q11" s="38">
        <v>168076544</v>
      </c>
    </row>
    <row r="12" spans="1:17" ht="36">
      <c r="A12" s="12" t="s">
        <v>78</v>
      </c>
      <c r="C12" s="38">
        <v>43499</v>
      </c>
      <c r="D12" s="39"/>
      <c r="E12" s="38">
        <v>38182720684</v>
      </c>
      <c r="F12" s="39"/>
      <c r="G12" s="38">
        <v>37576324057</v>
      </c>
      <c r="H12" s="39"/>
      <c r="I12" s="38">
        <v>606396627</v>
      </c>
      <c r="J12" s="39"/>
      <c r="K12" s="38">
        <v>43499</v>
      </c>
      <c r="L12" s="39"/>
      <c r="M12" s="38">
        <v>38182720684</v>
      </c>
      <c r="N12" s="39"/>
      <c r="O12" s="38">
        <v>35649841591</v>
      </c>
      <c r="P12" s="39"/>
      <c r="Q12" s="38">
        <v>2532879093</v>
      </c>
    </row>
    <row r="13" spans="1:17" ht="36">
      <c r="A13" s="12" t="s">
        <v>81</v>
      </c>
      <c r="C13" s="38">
        <v>57530</v>
      </c>
      <c r="D13" s="39"/>
      <c r="E13" s="38">
        <v>52583645596</v>
      </c>
      <c r="F13" s="39"/>
      <c r="G13" s="38">
        <v>51750244508</v>
      </c>
      <c r="H13" s="39"/>
      <c r="I13" s="38">
        <v>833401088</v>
      </c>
      <c r="J13" s="39"/>
      <c r="K13" s="38">
        <v>57530</v>
      </c>
      <c r="L13" s="39"/>
      <c r="M13" s="38">
        <v>52583645596</v>
      </c>
      <c r="N13" s="39"/>
      <c r="O13" s="38">
        <v>51619505011</v>
      </c>
      <c r="P13" s="39"/>
      <c r="Q13" s="38">
        <v>964140585</v>
      </c>
    </row>
    <row r="14" spans="1:17" ht="36">
      <c r="A14" s="12" t="s">
        <v>84</v>
      </c>
      <c r="C14" s="38">
        <v>40933</v>
      </c>
      <c r="D14" s="39"/>
      <c r="E14" s="38">
        <v>34947785921</v>
      </c>
      <c r="F14" s="39"/>
      <c r="G14" s="38">
        <v>34464250182</v>
      </c>
      <c r="H14" s="39"/>
      <c r="I14" s="38">
        <v>483535739</v>
      </c>
      <c r="J14" s="39"/>
      <c r="K14" s="38">
        <v>40933</v>
      </c>
      <c r="L14" s="39"/>
      <c r="M14" s="38">
        <v>34947785921</v>
      </c>
      <c r="N14" s="39"/>
      <c r="O14" s="38">
        <v>32770708719</v>
      </c>
      <c r="P14" s="39"/>
      <c r="Q14" s="38">
        <v>2177077202</v>
      </c>
    </row>
    <row r="15" spans="1:17" ht="36">
      <c r="A15" s="12" t="s">
        <v>87</v>
      </c>
      <c r="C15" s="38">
        <v>0</v>
      </c>
      <c r="D15" s="39"/>
      <c r="E15" s="38">
        <v>0</v>
      </c>
      <c r="F15" s="39"/>
      <c r="G15" s="38">
        <v>625738946</v>
      </c>
      <c r="H15" s="39"/>
      <c r="I15" s="38">
        <v>-625738946</v>
      </c>
      <c r="J15" s="39"/>
      <c r="K15" s="41">
        <v>0</v>
      </c>
      <c r="L15" s="41"/>
      <c r="M15" s="41">
        <v>0</v>
      </c>
      <c r="N15" s="41"/>
      <c r="O15" s="41">
        <v>0</v>
      </c>
      <c r="P15" s="41"/>
      <c r="Q15" s="41">
        <v>0</v>
      </c>
    </row>
    <row r="16" spans="1:17" ht="36">
      <c r="A16" s="12" t="s">
        <v>89</v>
      </c>
      <c r="C16" s="38">
        <v>2400</v>
      </c>
      <c r="D16" s="39"/>
      <c r="E16" s="38">
        <v>2362851655</v>
      </c>
      <c r="F16" s="39"/>
      <c r="G16" s="38">
        <v>2350580280</v>
      </c>
      <c r="H16" s="39"/>
      <c r="I16" s="38">
        <v>12271375</v>
      </c>
      <c r="J16" s="39"/>
      <c r="K16" s="38">
        <v>2400</v>
      </c>
      <c r="L16" s="39"/>
      <c r="M16" s="38">
        <v>2362851655</v>
      </c>
      <c r="N16" s="39"/>
      <c r="O16" s="38">
        <v>2291589374</v>
      </c>
      <c r="P16" s="39"/>
      <c r="Q16" s="38">
        <v>71262281</v>
      </c>
    </row>
    <row r="17" spans="1:17" ht="18">
      <c r="A17" s="12" t="s">
        <v>18</v>
      </c>
      <c r="C17" s="38">
        <v>3685459</v>
      </c>
      <c r="D17" s="39"/>
      <c r="E17" s="38">
        <v>11650027050</v>
      </c>
      <c r="F17" s="39"/>
      <c r="G17" s="38">
        <v>11979744797</v>
      </c>
      <c r="H17" s="39"/>
      <c r="I17" s="38">
        <v>-329717747</v>
      </c>
      <c r="J17" s="39"/>
      <c r="K17" s="38">
        <v>3685459</v>
      </c>
      <c r="L17" s="39"/>
      <c r="M17" s="38">
        <v>11650027050</v>
      </c>
      <c r="N17" s="39"/>
      <c r="O17" s="38">
        <v>17639899449</v>
      </c>
      <c r="P17" s="39"/>
      <c r="Q17" s="38">
        <v>-5989872399</v>
      </c>
    </row>
    <row r="18" spans="1:17" ht="18">
      <c r="A18" s="12" t="s">
        <v>19</v>
      </c>
      <c r="C18" s="38">
        <v>1036153</v>
      </c>
      <c r="D18" s="39"/>
      <c r="E18" s="38">
        <v>6318975703</v>
      </c>
      <c r="F18" s="39"/>
      <c r="G18" s="38">
        <v>5437306069</v>
      </c>
      <c r="H18" s="39"/>
      <c r="I18" s="38">
        <v>881669634</v>
      </c>
      <c r="J18" s="39"/>
      <c r="K18" s="38">
        <v>1036153</v>
      </c>
      <c r="L18" s="39"/>
      <c r="M18" s="38">
        <v>6318975703</v>
      </c>
      <c r="N18" s="39"/>
      <c r="O18" s="38">
        <v>6808738821</v>
      </c>
      <c r="P18" s="39"/>
      <c r="Q18" s="38">
        <v>-489763118</v>
      </c>
    </row>
    <row r="19" spans="1:17" ht="18">
      <c r="A19" s="12" t="s">
        <v>20</v>
      </c>
      <c r="C19" s="38">
        <v>38137</v>
      </c>
      <c r="D19" s="39"/>
      <c r="E19" s="38">
        <v>26537059</v>
      </c>
      <c r="F19" s="39"/>
      <c r="G19" s="38">
        <v>26537059</v>
      </c>
      <c r="H19" s="39"/>
      <c r="I19" s="38">
        <v>0</v>
      </c>
      <c r="J19" s="39"/>
      <c r="K19" s="38">
        <v>38137</v>
      </c>
      <c r="L19" s="39"/>
      <c r="M19" s="38">
        <v>26537059</v>
      </c>
      <c r="N19" s="39"/>
      <c r="O19" s="38">
        <v>26720135</v>
      </c>
      <c r="P19" s="39"/>
      <c r="Q19" s="38">
        <v>-183076</v>
      </c>
    </row>
    <row r="20" spans="1:17" ht="36">
      <c r="A20" s="12" t="s">
        <v>21</v>
      </c>
      <c r="C20" s="38">
        <v>108053</v>
      </c>
      <c r="D20" s="39"/>
      <c r="E20" s="38">
        <v>53705042</v>
      </c>
      <c r="F20" s="39"/>
      <c r="G20" s="38">
        <v>54075554</v>
      </c>
      <c r="H20" s="39"/>
      <c r="I20" s="38">
        <v>-370512</v>
      </c>
      <c r="J20" s="39"/>
      <c r="K20" s="38">
        <v>108053</v>
      </c>
      <c r="L20" s="39"/>
      <c r="M20" s="38">
        <v>53705042</v>
      </c>
      <c r="N20" s="39"/>
      <c r="O20" s="38">
        <v>54075554</v>
      </c>
      <c r="P20" s="39"/>
      <c r="Q20" s="38">
        <v>-370512</v>
      </c>
    </row>
    <row r="21" spans="1:17" ht="18">
      <c r="A21" s="12" t="s">
        <v>17</v>
      </c>
      <c r="C21" s="38">
        <v>1249992</v>
      </c>
      <c r="D21" s="39"/>
      <c r="E21" s="38">
        <v>20282217880</v>
      </c>
      <c r="F21" s="39"/>
      <c r="G21" s="38">
        <v>21008910906</v>
      </c>
      <c r="H21" s="39"/>
      <c r="I21" s="38">
        <v>-726693026</v>
      </c>
      <c r="J21" s="39"/>
      <c r="K21" s="38">
        <v>1249992</v>
      </c>
      <c r="L21" s="39"/>
      <c r="M21" s="38">
        <v>20282217880</v>
      </c>
      <c r="N21" s="39"/>
      <c r="O21" s="38">
        <v>26674073793</v>
      </c>
      <c r="P21" s="39"/>
      <c r="Q21" s="38">
        <v>-6391855913</v>
      </c>
    </row>
    <row r="22" spans="1:17" ht="18">
      <c r="A22" s="12" t="s">
        <v>22</v>
      </c>
      <c r="C22" s="38">
        <v>900000</v>
      </c>
      <c r="D22" s="39"/>
      <c r="E22" s="38">
        <v>8901717750</v>
      </c>
      <c r="F22" s="39"/>
      <c r="G22" s="38">
        <v>10596175380</v>
      </c>
      <c r="H22" s="39"/>
      <c r="I22" s="38">
        <v>-1694457630</v>
      </c>
      <c r="J22" s="39"/>
      <c r="K22" s="38">
        <v>900000</v>
      </c>
      <c r="L22" s="39"/>
      <c r="M22" s="38">
        <v>8901717750</v>
      </c>
      <c r="N22" s="39"/>
      <c r="O22" s="38">
        <v>10507247741</v>
      </c>
      <c r="P22" s="39"/>
      <c r="Q22" s="38">
        <v>-1605529991</v>
      </c>
    </row>
    <row r="23" spans="1:17" ht="18">
      <c r="A23" s="12" t="s">
        <v>23</v>
      </c>
      <c r="C23" s="38">
        <v>25453</v>
      </c>
      <c r="D23" s="39"/>
      <c r="E23" s="38">
        <v>25301555</v>
      </c>
      <c r="F23" s="39"/>
      <c r="G23" s="38">
        <v>25301555</v>
      </c>
      <c r="H23" s="39"/>
      <c r="I23" s="38">
        <v>0</v>
      </c>
      <c r="J23" s="39"/>
      <c r="K23" s="38">
        <v>25453</v>
      </c>
      <c r="L23" s="39"/>
      <c r="M23" s="38">
        <v>25301555</v>
      </c>
      <c r="N23" s="39"/>
      <c r="O23" s="38">
        <v>25476109</v>
      </c>
      <c r="P23" s="39"/>
      <c r="Q23" s="38">
        <v>-174554</v>
      </c>
    </row>
    <row r="24" spans="1:17" ht="36">
      <c r="A24" s="12" t="s">
        <v>24</v>
      </c>
      <c r="C24" s="38">
        <v>62000000</v>
      </c>
      <c r="D24" s="39"/>
      <c r="E24" s="38">
        <v>61631100000</v>
      </c>
      <c r="F24" s="39"/>
      <c r="G24" s="38">
        <v>62056296000</v>
      </c>
      <c r="H24" s="39"/>
      <c r="I24" s="38">
        <v>-425196000</v>
      </c>
      <c r="J24" s="39"/>
      <c r="K24" s="38">
        <v>62000000</v>
      </c>
      <c r="L24" s="39"/>
      <c r="M24" s="38">
        <v>61631100000</v>
      </c>
      <c r="N24" s="39"/>
      <c r="O24" s="38">
        <v>62056296000</v>
      </c>
      <c r="P24" s="39"/>
      <c r="Q24" s="38">
        <v>-425196000</v>
      </c>
    </row>
    <row r="25" spans="1:17" ht="36">
      <c r="A25" s="12" t="s">
        <v>25</v>
      </c>
      <c r="C25" s="38">
        <v>325402</v>
      </c>
      <c r="D25" s="39"/>
      <c r="E25" s="38">
        <v>6045900354</v>
      </c>
      <c r="F25" s="39"/>
      <c r="G25" s="38">
        <v>6641400999</v>
      </c>
      <c r="H25" s="39"/>
      <c r="I25" s="38">
        <v>-595500645</v>
      </c>
      <c r="J25" s="39"/>
      <c r="K25" s="38">
        <v>325402</v>
      </c>
      <c r="L25" s="39"/>
      <c r="M25" s="38">
        <v>6045900354</v>
      </c>
      <c r="N25" s="39"/>
      <c r="O25" s="38">
        <v>2485071655</v>
      </c>
      <c r="P25" s="39"/>
      <c r="Q25" s="38">
        <v>3560828699</v>
      </c>
    </row>
    <row r="26" spans="1:17" ht="36">
      <c r="A26" s="12" t="s">
        <v>26</v>
      </c>
      <c r="C26" s="38">
        <v>1500000</v>
      </c>
      <c r="D26" s="39"/>
      <c r="E26" s="38">
        <v>15159759525</v>
      </c>
      <c r="F26" s="39"/>
      <c r="G26" s="38">
        <v>16088699250</v>
      </c>
      <c r="H26" s="39"/>
      <c r="I26" s="38">
        <v>-928939725</v>
      </c>
      <c r="J26" s="39"/>
      <c r="K26" s="38">
        <v>1500000</v>
      </c>
      <c r="L26" s="39"/>
      <c r="M26" s="38">
        <v>15159759525</v>
      </c>
      <c r="N26" s="39"/>
      <c r="O26" s="38">
        <v>21471373376</v>
      </c>
      <c r="P26" s="39"/>
      <c r="Q26" s="38">
        <v>-6311613851</v>
      </c>
    </row>
    <row r="27" spans="1:17" ht="18">
      <c r="A27" s="12" t="s">
        <v>27</v>
      </c>
      <c r="C27" s="38">
        <v>0</v>
      </c>
      <c r="D27" s="39"/>
      <c r="E27" s="38">
        <v>0</v>
      </c>
      <c r="F27" s="39"/>
      <c r="G27" s="38">
        <v>2624978910</v>
      </c>
      <c r="H27" s="39"/>
      <c r="I27" s="38">
        <v>-2624978910</v>
      </c>
      <c r="J27" s="39"/>
      <c r="K27" s="43">
        <v>0</v>
      </c>
      <c r="L27" s="43"/>
      <c r="M27" s="43">
        <v>0</v>
      </c>
      <c r="N27" s="43"/>
      <c r="O27" s="43">
        <v>0</v>
      </c>
      <c r="P27" s="43"/>
      <c r="Q27" s="43">
        <v>0</v>
      </c>
    </row>
    <row r="28" spans="1:17" ht="18">
      <c r="A28" s="12" t="s">
        <v>28</v>
      </c>
      <c r="C28" s="38">
        <v>100000</v>
      </c>
      <c r="D28" s="39"/>
      <c r="E28" s="38">
        <v>2754214335</v>
      </c>
      <c r="F28" s="39"/>
      <c r="G28" s="38">
        <v>3485835135</v>
      </c>
      <c r="H28" s="39"/>
      <c r="I28" s="38">
        <v>-731620800</v>
      </c>
      <c r="J28" s="39"/>
      <c r="K28" s="38">
        <v>100000</v>
      </c>
      <c r="L28" s="39"/>
      <c r="M28" s="38">
        <v>2754214335</v>
      </c>
      <c r="N28" s="39"/>
      <c r="O28" s="38">
        <v>3401192061</v>
      </c>
      <c r="P28" s="39"/>
      <c r="Q28" s="38">
        <v>-646977726</v>
      </c>
    </row>
    <row r="29" spans="1:17" ht="18">
      <c r="A29" s="12" t="s">
        <v>29</v>
      </c>
      <c r="C29" s="38">
        <v>1394767</v>
      </c>
      <c r="D29" s="39"/>
      <c r="E29" s="38">
        <v>6885200765</v>
      </c>
      <c r="F29" s="39"/>
      <c r="G29" s="38">
        <v>8275828306</v>
      </c>
      <c r="H29" s="39"/>
      <c r="I29" s="38">
        <v>-1390627541</v>
      </c>
      <c r="J29" s="39"/>
      <c r="K29" s="38">
        <v>1394767</v>
      </c>
      <c r="L29" s="39"/>
      <c r="M29" s="38">
        <v>6885200765</v>
      </c>
      <c r="N29" s="39"/>
      <c r="O29" s="38">
        <v>4652979483</v>
      </c>
      <c r="P29" s="39"/>
      <c r="Q29" s="38">
        <v>2232221282</v>
      </c>
    </row>
    <row r="30" spans="1:17" ht="18">
      <c r="A30" s="12" t="s">
        <v>30</v>
      </c>
      <c r="C30" s="38">
        <v>2125000</v>
      </c>
      <c r="D30" s="39"/>
      <c r="E30" s="38">
        <v>30882648375</v>
      </c>
      <c r="F30" s="39"/>
      <c r="G30" s="38">
        <v>32233631822</v>
      </c>
      <c r="H30" s="39"/>
      <c r="I30" s="38">
        <v>-1350983447</v>
      </c>
      <c r="J30" s="39"/>
      <c r="K30" s="38">
        <v>2125000</v>
      </c>
      <c r="L30" s="39"/>
      <c r="M30" s="38">
        <v>30882648375</v>
      </c>
      <c r="N30" s="39"/>
      <c r="O30" s="38">
        <v>28458269065</v>
      </c>
      <c r="P30" s="39"/>
      <c r="Q30" s="38">
        <v>2424379310</v>
      </c>
    </row>
    <row r="31" spans="1:17" ht="18">
      <c r="A31" s="12" t="s">
        <v>31</v>
      </c>
      <c r="C31" s="38">
        <v>2827514</v>
      </c>
      <c r="D31" s="39"/>
      <c r="E31" s="38">
        <v>25745923072</v>
      </c>
      <c r="F31" s="39"/>
      <c r="G31" s="38">
        <v>28472292655</v>
      </c>
      <c r="H31" s="39"/>
      <c r="I31" s="38">
        <v>-2726369583</v>
      </c>
      <c r="J31" s="39"/>
      <c r="K31" s="38">
        <v>2827514</v>
      </c>
      <c r="L31" s="39"/>
      <c r="M31" s="38">
        <v>25745923072</v>
      </c>
      <c r="N31" s="39"/>
      <c r="O31" s="38">
        <v>31111473343</v>
      </c>
      <c r="P31" s="39"/>
      <c r="Q31" s="38">
        <v>-5365550271</v>
      </c>
    </row>
    <row r="32" spans="1:17" ht="18">
      <c r="A32" s="12" t="s">
        <v>32</v>
      </c>
      <c r="C32" s="38">
        <v>1816</v>
      </c>
      <c r="D32" s="39"/>
      <c r="E32" s="38">
        <v>5029273</v>
      </c>
      <c r="F32" s="39"/>
      <c r="G32" s="38">
        <v>5195351</v>
      </c>
      <c r="H32" s="39"/>
      <c r="I32" s="38">
        <v>-166078</v>
      </c>
      <c r="J32" s="39"/>
      <c r="K32" s="38">
        <v>1816</v>
      </c>
      <c r="L32" s="39"/>
      <c r="M32" s="38">
        <v>5029273</v>
      </c>
      <c r="N32" s="39"/>
      <c r="O32" s="38">
        <v>3457167</v>
      </c>
      <c r="P32" s="39"/>
      <c r="Q32" s="38">
        <v>1572106</v>
      </c>
    </row>
    <row r="33" spans="1:17" ht="18">
      <c r="A33" s="12" t="s">
        <v>33</v>
      </c>
      <c r="C33" s="38">
        <v>550000</v>
      </c>
      <c r="D33" s="39"/>
      <c r="E33" s="38">
        <v>7437134182</v>
      </c>
      <c r="F33" s="39"/>
      <c r="G33" s="38">
        <v>9281246040</v>
      </c>
      <c r="H33" s="39"/>
      <c r="I33" s="38">
        <v>-1844111858</v>
      </c>
      <c r="J33" s="39"/>
      <c r="K33" s="38">
        <v>550000</v>
      </c>
      <c r="L33" s="39"/>
      <c r="M33" s="38">
        <v>7437134182</v>
      </c>
      <c r="N33" s="39"/>
      <c r="O33" s="38">
        <v>9763581664</v>
      </c>
      <c r="P33" s="39"/>
      <c r="Q33" s="38">
        <v>-2326447482</v>
      </c>
    </row>
    <row r="34" spans="1:17" ht="18">
      <c r="A34" s="12" t="s">
        <v>34</v>
      </c>
      <c r="C34" s="38">
        <v>200000</v>
      </c>
      <c r="D34" s="39"/>
      <c r="E34" s="38">
        <v>3974211900</v>
      </c>
      <c r="F34" s="39"/>
      <c r="G34" s="38">
        <v>4210795800</v>
      </c>
      <c r="H34" s="39"/>
      <c r="I34" s="38">
        <v>-236583900</v>
      </c>
      <c r="J34" s="39"/>
      <c r="K34" s="38">
        <v>200000</v>
      </c>
      <c r="L34" s="39"/>
      <c r="M34" s="38">
        <v>3974211900</v>
      </c>
      <c r="N34" s="39"/>
      <c r="O34" s="38">
        <v>4216760100</v>
      </c>
      <c r="P34" s="39"/>
      <c r="Q34" s="38">
        <v>-242548200</v>
      </c>
    </row>
    <row r="35" spans="1:17" ht="18">
      <c r="A35" s="12" t="s">
        <v>35</v>
      </c>
      <c r="C35" s="38">
        <v>303736</v>
      </c>
      <c r="D35" s="39"/>
      <c r="E35" s="38">
        <v>8956415057</v>
      </c>
      <c r="F35" s="39"/>
      <c r="G35" s="38">
        <v>9856464723</v>
      </c>
      <c r="H35" s="39"/>
      <c r="I35" s="38">
        <v>-900049666</v>
      </c>
      <c r="J35" s="39"/>
      <c r="K35" s="38">
        <v>303736</v>
      </c>
      <c r="L35" s="39"/>
      <c r="M35" s="38">
        <v>8956415057</v>
      </c>
      <c r="N35" s="39"/>
      <c r="O35" s="38">
        <v>6171439381</v>
      </c>
      <c r="P35" s="39"/>
      <c r="Q35" s="38">
        <v>2784975676</v>
      </c>
    </row>
    <row r="36" spans="1:17" ht="18">
      <c r="A36" s="12" t="s">
        <v>36</v>
      </c>
      <c r="C36" s="38">
        <v>1000000</v>
      </c>
      <c r="D36" s="39"/>
      <c r="E36" s="38">
        <v>12475327500</v>
      </c>
      <c r="F36" s="39"/>
      <c r="G36" s="38">
        <v>13962549506</v>
      </c>
      <c r="H36" s="39"/>
      <c r="I36" s="38">
        <v>-1487222006</v>
      </c>
      <c r="J36" s="39"/>
      <c r="K36" s="38">
        <v>1000000</v>
      </c>
      <c r="L36" s="39"/>
      <c r="M36" s="38">
        <v>12475327500</v>
      </c>
      <c r="N36" s="39"/>
      <c r="O36" s="38">
        <v>11884985006</v>
      </c>
      <c r="P36" s="39"/>
      <c r="Q36" s="38">
        <v>590342494</v>
      </c>
    </row>
    <row r="37" spans="1:17" ht="18">
      <c r="A37" s="12" t="s">
        <v>37</v>
      </c>
      <c r="C37" s="38">
        <v>510000</v>
      </c>
      <c r="D37" s="39"/>
      <c r="E37" s="38">
        <v>5566481190</v>
      </c>
      <c r="F37" s="39"/>
      <c r="G37" s="38">
        <v>4815054994</v>
      </c>
      <c r="H37" s="39"/>
      <c r="I37" s="38">
        <v>751426196</v>
      </c>
      <c r="J37" s="39"/>
      <c r="K37" s="38">
        <v>510000</v>
      </c>
      <c r="L37" s="39"/>
      <c r="M37" s="38">
        <v>5566481190</v>
      </c>
      <c r="N37" s="39"/>
      <c r="O37" s="38">
        <v>4815054994</v>
      </c>
      <c r="P37" s="39"/>
      <c r="Q37" s="38">
        <v>751426196</v>
      </c>
    </row>
    <row r="38" spans="1:17" ht="18">
      <c r="A38" s="12" t="s">
        <v>38</v>
      </c>
      <c r="C38" s="38">
        <v>89569</v>
      </c>
      <c r="D38" s="39"/>
      <c r="E38" s="38">
        <v>901044972</v>
      </c>
      <c r="F38" s="39"/>
      <c r="G38" s="38">
        <v>3449861182</v>
      </c>
      <c r="H38" s="39"/>
      <c r="I38" s="38">
        <v>-2548816210</v>
      </c>
      <c r="J38" s="39"/>
      <c r="K38" s="38">
        <v>89569</v>
      </c>
      <c r="L38" s="39"/>
      <c r="M38" s="38">
        <v>901044972</v>
      </c>
      <c r="N38" s="39"/>
      <c r="O38" s="38">
        <v>933988317</v>
      </c>
      <c r="P38" s="39"/>
      <c r="Q38" s="38">
        <v>-32943345</v>
      </c>
    </row>
    <row r="39" spans="1:17" ht="18">
      <c r="A39" s="12" t="s">
        <v>39</v>
      </c>
      <c r="C39" s="38">
        <v>1430000</v>
      </c>
      <c r="D39" s="39"/>
      <c r="E39" s="38">
        <v>7548119865</v>
      </c>
      <c r="F39" s="39"/>
      <c r="G39" s="38">
        <v>10078374735</v>
      </c>
      <c r="H39" s="39"/>
      <c r="I39" s="38">
        <v>-2530254870</v>
      </c>
      <c r="J39" s="39"/>
      <c r="K39" s="38">
        <v>1430000</v>
      </c>
      <c r="L39" s="39"/>
      <c r="M39" s="38">
        <v>7548119865</v>
      </c>
      <c r="N39" s="39"/>
      <c r="O39" s="38">
        <v>10971106870</v>
      </c>
      <c r="P39" s="39"/>
      <c r="Q39" s="38">
        <v>-3422987005</v>
      </c>
    </row>
    <row r="40" spans="1:17" ht="18">
      <c r="A40" s="12" t="s">
        <v>40</v>
      </c>
      <c r="C40" s="38">
        <v>1430000</v>
      </c>
      <c r="D40" s="39"/>
      <c r="E40" s="38">
        <v>4342656532</v>
      </c>
      <c r="F40" s="39"/>
      <c r="G40" s="38">
        <v>6553075815</v>
      </c>
      <c r="H40" s="39"/>
      <c r="I40" s="38">
        <v>-2210419283</v>
      </c>
      <c r="J40" s="39"/>
      <c r="K40" s="38">
        <v>1430000</v>
      </c>
      <c r="L40" s="39"/>
      <c r="M40" s="38">
        <v>4342656532</v>
      </c>
      <c r="N40" s="39"/>
      <c r="O40" s="38">
        <v>9541106870</v>
      </c>
      <c r="P40" s="39"/>
      <c r="Q40" s="38">
        <v>-5198450338</v>
      </c>
    </row>
    <row r="41" spans="1:17" ht="36">
      <c r="A41" s="12" t="s">
        <v>41</v>
      </c>
      <c r="C41" s="38">
        <v>497171</v>
      </c>
      <c r="D41" s="39"/>
      <c r="E41" s="38">
        <v>9587728951</v>
      </c>
      <c r="F41" s="39"/>
      <c r="G41" s="38">
        <v>10170900094</v>
      </c>
      <c r="H41" s="39"/>
      <c r="I41" s="38">
        <v>-583171143</v>
      </c>
      <c r="J41" s="39"/>
      <c r="K41" s="38">
        <v>497171</v>
      </c>
      <c r="L41" s="39"/>
      <c r="M41" s="38">
        <v>9587728951</v>
      </c>
      <c r="N41" s="39"/>
      <c r="O41" s="38">
        <v>11736922659</v>
      </c>
      <c r="P41" s="39"/>
      <c r="Q41" s="38">
        <v>-2149193708</v>
      </c>
    </row>
    <row r="42" spans="1:17" ht="18">
      <c r="A42" s="12" t="s">
        <v>42</v>
      </c>
      <c r="C42" s="38">
        <v>4000000</v>
      </c>
      <c r="D42" s="39"/>
      <c r="E42" s="38">
        <v>25606728000</v>
      </c>
      <c r="F42" s="39"/>
      <c r="G42" s="38">
        <v>26421849000</v>
      </c>
      <c r="H42" s="39"/>
      <c r="I42" s="38">
        <v>-815121000</v>
      </c>
      <c r="J42" s="39"/>
      <c r="K42" s="38">
        <v>4000000</v>
      </c>
      <c r="L42" s="39"/>
      <c r="M42" s="38">
        <v>25606728000</v>
      </c>
      <c r="N42" s="39"/>
      <c r="O42" s="38">
        <v>25149465000</v>
      </c>
      <c r="P42" s="39"/>
      <c r="Q42" s="38">
        <v>457263000</v>
      </c>
    </row>
    <row r="43" spans="1:17" ht="18">
      <c r="A43" s="12" t="s">
        <v>43</v>
      </c>
      <c r="C43" s="38">
        <v>722222</v>
      </c>
      <c r="D43" s="39"/>
      <c r="E43" s="38">
        <v>10840664164</v>
      </c>
      <c r="F43" s="39"/>
      <c r="G43" s="38">
        <v>11371928501</v>
      </c>
      <c r="H43" s="39"/>
      <c r="I43" s="38">
        <v>-531264337</v>
      </c>
      <c r="J43" s="39"/>
      <c r="K43" s="38">
        <v>722222</v>
      </c>
      <c r="L43" s="39"/>
      <c r="M43" s="38">
        <v>10840664164</v>
      </c>
      <c r="N43" s="39"/>
      <c r="O43" s="38">
        <v>12779061068</v>
      </c>
      <c r="P43" s="39"/>
      <c r="Q43" s="38">
        <v>-1938396904</v>
      </c>
    </row>
    <row r="44" spans="1:17" ht="18">
      <c r="A44" s="12" t="s">
        <v>44</v>
      </c>
      <c r="C44" s="38">
        <v>89959</v>
      </c>
      <c r="D44" s="39"/>
      <c r="E44" s="38">
        <v>504349916</v>
      </c>
      <c r="F44" s="39"/>
      <c r="G44" s="38">
        <v>536975253</v>
      </c>
      <c r="H44" s="39"/>
      <c r="I44" s="38">
        <v>-32625337</v>
      </c>
      <c r="J44" s="39"/>
      <c r="K44" s="38">
        <v>89959</v>
      </c>
      <c r="L44" s="39"/>
      <c r="M44" s="38">
        <v>504349916</v>
      </c>
      <c r="N44" s="39"/>
      <c r="O44" s="38">
        <v>670488150</v>
      </c>
      <c r="P44" s="39"/>
      <c r="Q44" s="38">
        <v>-166138234</v>
      </c>
    </row>
    <row r="45" spans="1:17" ht="18">
      <c r="A45" s="12" t="s">
        <v>45</v>
      </c>
      <c r="C45" s="38">
        <v>700000</v>
      </c>
      <c r="D45" s="39"/>
      <c r="E45" s="38">
        <v>62061523650</v>
      </c>
      <c r="F45" s="39"/>
      <c r="G45" s="38">
        <v>66296316395</v>
      </c>
      <c r="H45" s="39"/>
      <c r="I45" s="38">
        <v>-4234792745</v>
      </c>
      <c r="J45" s="39"/>
      <c r="K45" s="38">
        <v>700000</v>
      </c>
      <c r="L45" s="39"/>
      <c r="M45" s="38">
        <v>62061523650</v>
      </c>
      <c r="N45" s="39"/>
      <c r="O45" s="38">
        <v>66296316395</v>
      </c>
      <c r="P45" s="39"/>
      <c r="Q45" s="38">
        <v>-4234792745</v>
      </c>
    </row>
    <row r="46" spans="1:17" ht="18">
      <c r="A46" s="12" t="s">
        <v>46</v>
      </c>
      <c r="C46" s="38">
        <v>1119227</v>
      </c>
      <c r="D46" s="39"/>
      <c r="E46" s="38">
        <v>23630935810</v>
      </c>
      <c r="F46" s="39"/>
      <c r="G46" s="38">
        <v>26990889960</v>
      </c>
      <c r="H46" s="39"/>
      <c r="I46" s="38">
        <v>-3359954150</v>
      </c>
      <c r="J46" s="39"/>
      <c r="K46" s="38">
        <v>1119227</v>
      </c>
      <c r="L46" s="39"/>
      <c r="M46" s="38">
        <v>23630935810</v>
      </c>
      <c r="N46" s="39"/>
      <c r="O46" s="38">
        <v>28908125542</v>
      </c>
      <c r="P46" s="39"/>
      <c r="Q46" s="38">
        <v>-5277189732</v>
      </c>
    </row>
    <row r="47" spans="1:17" ht="18">
      <c r="A47" s="12" t="s">
        <v>47</v>
      </c>
      <c r="C47" s="38">
        <v>350000</v>
      </c>
      <c r="D47" s="39"/>
      <c r="E47" s="38">
        <f>36610314772-30</f>
        <v>36610314742</v>
      </c>
      <c r="F47" s="39"/>
      <c r="G47" s="38">
        <f>42271081605-30</f>
        <v>42271081575</v>
      </c>
      <c r="H47" s="39"/>
      <c r="I47" s="38">
        <f>-5660766833-30</f>
        <v>-5660766863</v>
      </c>
      <c r="J47" s="39"/>
      <c r="K47" s="38">
        <v>350000</v>
      </c>
      <c r="L47" s="39"/>
      <c r="M47" s="38">
        <f>36610314772-30</f>
        <v>36610314742</v>
      </c>
      <c r="N47" s="39"/>
      <c r="O47" s="38">
        <f>31199849730-30</f>
        <v>31199849700</v>
      </c>
      <c r="P47" s="39"/>
      <c r="Q47" s="38">
        <v>5410465042</v>
      </c>
    </row>
    <row r="48" spans="1:17" ht="18.75" thickBot="1">
      <c r="A48" s="7" t="s">
        <v>48</v>
      </c>
      <c r="C48" s="7">
        <f>SUM(C9:$C$47)</f>
        <v>90617490</v>
      </c>
      <c r="E48" s="7">
        <f>SUM(E9:$E$47)</f>
        <v>691321667947</v>
      </c>
      <c r="G48" s="7">
        <f>SUM(G9:$G$47)</f>
        <v>729453769269</v>
      </c>
      <c r="I48" s="45">
        <f>SUM(I9:$I$47)</f>
        <v>-38132101352</v>
      </c>
      <c r="K48" s="7">
        <f>SUM(K9:$K$47)</f>
        <v>90617490</v>
      </c>
      <c r="M48" s="7">
        <f>SUM(M9:$M$47)</f>
        <v>691321667947</v>
      </c>
      <c r="O48" s="7">
        <f>SUM(O9:$O$47)</f>
        <v>715984157199</v>
      </c>
      <c r="Q48" s="45">
        <f>SUM(Q9:$Q$47)</f>
        <v>-24662489252</v>
      </c>
    </row>
    <row r="49" spans="1:17" ht="18.75" thickTop="1">
      <c r="C49" s="9"/>
      <c r="E49" s="9"/>
      <c r="G49" s="9"/>
      <c r="I49" s="9"/>
      <c r="K49" s="9"/>
      <c r="M49" s="9"/>
      <c r="O49" s="9"/>
      <c r="Q49" s="9"/>
    </row>
    <row r="51" spans="1:17" ht="18">
      <c r="A51" s="28" t="s">
        <v>205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0"/>
    </row>
    <row r="53" spans="1:17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44"/>
      <c r="P53" s="32"/>
      <c r="Q53" s="32"/>
    </row>
    <row r="54" spans="1:17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</row>
    <row r="55" spans="1:17" ht="18">
      <c r="A55" s="35"/>
      <c r="B55" s="32"/>
      <c r="C55" s="35"/>
      <c r="D55" s="32"/>
      <c r="E55" s="35"/>
      <c r="F55" s="32"/>
      <c r="G55" s="35"/>
      <c r="H55" s="32"/>
      <c r="I55" s="35"/>
      <c r="J55" s="32"/>
      <c r="K55" s="35"/>
      <c r="L55" s="32"/>
      <c r="M55" s="35"/>
      <c r="N55" s="32"/>
      <c r="O55" s="35"/>
      <c r="P55" s="32"/>
      <c r="Q55" s="35"/>
    </row>
  </sheetData>
  <mergeCells count="7">
    <mergeCell ref="A51:Q5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7"/>
  <sheetViews>
    <sheetView rightToLeft="1" view="pageBreakPreview" topLeftCell="A13" zoomScale="60" zoomScaleNormal="100" workbookViewId="0">
      <selection activeCell="G42" sqref="G42"/>
    </sheetView>
  </sheetViews>
  <sheetFormatPr defaultRowHeight="17.2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0.100000000000001" customHeight="1">
      <c r="A2" s="26" t="s">
        <v>134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5" spans="1:21" ht="18.75">
      <c r="A5" s="27" t="s">
        <v>208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7" spans="1:21" ht="18.75">
      <c r="C7" s="20" t="s">
        <v>150</v>
      </c>
      <c r="D7" s="21"/>
      <c r="E7" s="21"/>
      <c r="F7" s="21"/>
      <c r="G7" s="21"/>
      <c r="H7" s="21"/>
      <c r="I7" s="21"/>
      <c r="J7" s="21"/>
      <c r="K7" s="21"/>
      <c r="M7" s="20" t="s">
        <v>7</v>
      </c>
      <c r="N7" s="21"/>
      <c r="O7" s="21"/>
      <c r="P7" s="21"/>
      <c r="Q7" s="21"/>
      <c r="R7" s="21"/>
      <c r="S7" s="21"/>
      <c r="T7" s="21"/>
      <c r="U7" s="21"/>
    </row>
    <row r="8" spans="1:21" ht="37.5">
      <c r="A8" s="10" t="s">
        <v>209</v>
      </c>
      <c r="C8" s="11" t="s">
        <v>148</v>
      </c>
      <c r="E8" s="11" t="s">
        <v>210</v>
      </c>
      <c r="G8" s="11" t="s">
        <v>211</v>
      </c>
      <c r="I8" s="11" t="s">
        <v>212</v>
      </c>
      <c r="K8" s="11" t="s">
        <v>213</v>
      </c>
      <c r="M8" s="11" t="s">
        <v>148</v>
      </c>
      <c r="O8" s="11" t="s">
        <v>210</v>
      </c>
      <c r="Q8" s="11" t="s">
        <v>211</v>
      </c>
      <c r="S8" s="11" t="s">
        <v>212</v>
      </c>
      <c r="U8" s="11" t="s">
        <v>213</v>
      </c>
    </row>
    <row r="9" spans="1:21" ht="18">
      <c r="A9" s="12" t="s">
        <v>214</v>
      </c>
      <c r="C9" s="38">
        <v>0</v>
      </c>
      <c r="D9" s="39"/>
      <c r="E9" s="38">
        <v>-726693026</v>
      </c>
      <c r="F9" s="39"/>
      <c r="G9" s="38">
        <v>-1394105476</v>
      </c>
      <c r="H9" s="39"/>
      <c r="I9" s="38">
        <v>-2120798502</v>
      </c>
      <c r="K9" s="5">
        <v>8.4917601457745392E-2</v>
      </c>
      <c r="M9" s="38">
        <v>536247400</v>
      </c>
      <c r="N9" s="39"/>
      <c r="O9" s="38">
        <v>-6391855913</v>
      </c>
      <c r="P9" s="39"/>
      <c r="Q9" s="38">
        <v>-1394105476</v>
      </c>
      <c r="R9" s="39"/>
      <c r="S9" s="38">
        <v>-7249713989</v>
      </c>
      <c r="U9" s="5">
        <v>-0.30547729775319676</v>
      </c>
    </row>
    <row r="10" spans="1:21" ht="18">
      <c r="A10" s="12" t="s">
        <v>18</v>
      </c>
      <c r="C10" s="38">
        <v>0</v>
      </c>
      <c r="D10" s="39"/>
      <c r="E10" s="38">
        <v>-329717747</v>
      </c>
      <c r="F10" s="39"/>
      <c r="G10" s="38">
        <v>0</v>
      </c>
      <c r="H10" s="39"/>
      <c r="I10" s="38">
        <v>-329717747</v>
      </c>
      <c r="K10" s="5">
        <v>1.320202754146029E-2</v>
      </c>
      <c r="M10" s="38">
        <v>0</v>
      </c>
      <c r="N10" s="39"/>
      <c r="O10" s="38">
        <v>-5989872399</v>
      </c>
      <c r="P10" s="39"/>
      <c r="Q10" s="38">
        <v>0</v>
      </c>
      <c r="R10" s="39"/>
      <c r="S10" s="38">
        <v>-5989872399</v>
      </c>
      <c r="U10" s="5">
        <v>-0.25239203051448517</v>
      </c>
    </row>
    <row r="11" spans="1:21" ht="18">
      <c r="A11" s="12" t="s">
        <v>19</v>
      </c>
      <c r="C11" s="38">
        <v>0</v>
      </c>
      <c r="D11" s="39"/>
      <c r="E11" s="38">
        <v>881669634</v>
      </c>
      <c r="F11" s="39"/>
      <c r="G11" s="38">
        <v>0</v>
      </c>
      <c r="H11" s="39"/>
      <c r="I11" s="38">
        <v>881669634</v>
      </c>
      <c r="K11" s="5">
        <v>-3.5302396963598125E-2</v>
      </c>
      <c r="M11" s="38">
        <v>42000000</v>
      </c>
      <c r="N11" s="39"/>
      <c r="O11" s="38">
        <v>-489763118</v>
      </c>
      <c r="P11" s="39"/>
      <c r="Q11" s="38">
        <v>104699564</v>
      </c>
      <c r="R11" s="39"/>
      <c r="S11" s="38">
        <v>-343063554</v>
      </c>
      <c r="U11" s="5">
        <v>-1.4455484394631046E-2</v>
      </c>
    </row>
    <row r="12" spans="1:21" ht="18">
      <c r="A12" s="12" t="s">
        <v>215</v>
      </c>
      <c r="C12" s="38">
        <v>0</v>
      </c>
      <c r="D12" s="39"/>
      <c r="E12" s="38">
        <v>-1694457630</v>
      </c>
      <c r="F12" s="39"/>
      <c r="G12" s="38">
        <v>0</v>
      </c>
      <c r="H12" s="39"/>
      <c r="I12" s="38">
        <v>-1694457630</v>
      </c>
      <c r="K12" s="5">
        <v>6.7846746202282926E-2</v>
      </c>
      <c r="M12" s="38">
        <v>0</v>
      </c>
      <c r="N12" s="39"/>
      <c r="O12" s="38">
        <v>-1605529991</v>
      </c>
      <c r="P12" s="39"/>
      <c r="Q12" s="38">
        <v>0</v>
      </c>
      <c r="R12" s="39"/>
      <c r="S12" s="38">
        <v>-1605529991</v>
      </c>
      <c r="U12" s="5">
        <v>-6.7651353399121567E-2</v>
      </c>
    </row>
    <row r="13" spans="1:21" ht="36">
      <c r="A13" s="12" t="s">
        <v>21</v>
      </c>
      <c r="C13" s="38">
        <v>0</v>
      </c>
      <c r="D13" s="39"/>
      <c r="E13" s="38">
        <v>-370512</v>
      </c>
      <c r="F13" s="39"/>
      <c r="G13" s="38">
        <v>0</v>
      </c>
      <c r="H13" s="39"/>
      <c r="I13" s="38">
        <v>-370512</v>
      </c>
      <c r="K13" s="5">
        <v>1.4835445386085132E-5</v>
      </c>
      <c r="M13" s="38">
        <v>0</v>
      </c>
      <c r="N13" s="39"/>
      <c r="O13" s="38">
        <v>-370512</v>
      </c>
      <c r="P13" s="39"/>
      <c r="Q13" s="38">
        <v>0</v>
      </c>
      <c r="R13" s="39"/>
      <c r="S13" s="38">
        <v>-370512</v>
      </c>
      <c r="U13" s="5">
        <v>-1.5612064795502987E-5</v>
      </c>
    </row>
    <row r="14" spans="1:21" ht="18">
      <c r="A14" s="12" t="s">
        <v>216</v>
      </c>
      <c r="C14" s="38">
        <v>0</v>
      </c>
      <c r="D14" s="39"/>
      <c r="E14" s="38">
        <v>-425196000</v>
      </c>
      <c r="F14" s="39"/>
      <c r="G14" s="38">
        <v>0</v>
      </c>
      <c r="H14" s="39"/>
      <c r="I14" s="38">
        <v>-425196000</v>
      </c>
      <c r="K14" s="5">
        <v>1.7025014132826612E-2</v>
      </c>
      <c r="M14" s="38">
        <v>0</v>
      </c>
      <c r="N14" s="39"/>
      <c r="O14" s="38">
        <v>-425196000</v>
      </c>
      <c r="P14" s="39"/>
      <c r="Q14" s="38">
        <v>0</v>
      </c>
      <c r="R14" s="39"/>
      <c r="S14" s="38">
        <v>-425196000</v>
      </c>
      <c r="U14" s="5">
        <v>-1.7916255081586261E-2</v>
      </c>
    </row>
    <row r="15" spans="1:21" ht="36">
      <c r="A15" s="12" t="s">
        <v>25</v>
      </c>
      <c r="C15" s="38">
        <v>0</v>
      </c>
      <c r="D15" s="39"/>
      <c r="E15" s="38">
        <v>-595500645</v>
      </c>
      <c r="F15" s="39"/>
      <c r="G15" s="38">
        <v>0</v>
      </c>
      <c r="H15" s="39"/>
      <c r="I15" s="38">
        <v>-595500645</v>
      </c>
      <c r="K15" s="5">
        <v>2.384407872424097E-2</v>
      </c>
      <c r="M15" s="38">
        <v>0</v>
      </c>
      <c r="N15" s="39"/>
      <c r="O15" s="38">
        <v>3560828699</v>
      </c>
      <c r="P15" s="39"/>
      <c r="Q15" s="38">
        <v>1676169118</v>
      </c>
      <c r="R15" s="39"/>
      <c r="S15" s="38">
        <v>5236997817</v>
      </c>
      <c r="U15" s="5">
        <v>0.22066855932577542</v>
      </c>
    </row>
    <row r="16" spans="1:21" ht="36">
      <c r="A16" s="12" t="s">
        <v>26</v>
      </c>
      <c r="C16" s="38">
        <v>0</v>
      </c>
      <c r="D16" s="39"/>
      <c r="E16" s="38">
        <v>-928939725</v>
      </c>
      <c r="F16" s="39"/>
      <c r="G16" s="38">
        <v>0</v>
      </c>
      <c r="H16" s="39"/>
      <c r="I16" s="38">
        <v>-928939725</v>
      </c>
      <c r="K16" s="5">
        <v>3.7195109894422963E-2</v>
      </c>
      <c r="M16" s="38">
        <v>0</v>
      </c>
      <c r="N16" s="39"/>
      <c r="O16" s="38">
        <v>-6311613851</v>
      </c>
      <c r="P16" s="39"/>
      <c r="Q16" s="38">
        <v>0</v>
      </c>
      <c r="R16" s="39"/>
      <c r="S16" s="38">
        <v>-6311613851</v>
      </c>
      <c r="U16" s="5">
        <v>-0.26594907696918357</v>
      </c>
    </row>
    <row r="17" spans="1:21" ht="18">
      <c r="A17" s="12" t="s">
        <v>27</v>
      </c>
      <c r="C17" s="38">
        <v>0</v>
      </c>
      <c r="D17" s="39"/>
      <c r="E17" s="38">
        <v>-2624978910</v>
      </c>
      <c r="F17" s="39"/>
      <c r="G17" s="38">
        <v>2845137836</v>
      </c>
      <c r="H17" s="39"/>
      <c r="I17" s="38">
        <v>220158926</v>
      </c>
      <c r="K17" s="5">
        <v>-8.8152495005078321E-3</v>
      </c>
      <c r="M17" s="38">
        <v>0</v>
      </c>
      <c r="N17" s="39"/>
      <c r="O17" s="38">
        <v>0</v>
      </c>
      <c r="P17" s="39"/>
      <c r="Q17" s="38">
        <v>2845137836</v>
      </c>
      <c r="R17" s="39"/>
      <c r="S17" s="38">
        <v>2845137836</v>
      </c>
      <c r="U17" s="5">
        <v>0.11988404221123514</v>
      </c>
    </row>
    <row r="18" spans="1:21" ht="18">
      <c r="A18" s="12" t="s">
        <v>28</v>
      </c>
      <c r="C18" s="38">
        <v>345000000</v>
      </c>
      <c r="D18" s="39"/>
      <c r="E18" s="38">
        <v>-731620800</v>
      </c>
      <c r="F18" s="39"/>
      <c r="G18" s="38">
        <v>0</v>
      </c>
      <c r="H18" s="39"/>
      <c r="I18" s="38">
        <v>-386620800</v>
      </c>
      <c r="K18" s="5">
        <v>1.5480448038186463E-2</v>
      </c>
      <c r="M18" s="38">
        <v>345000000</v>
      </c>
      <c r="N18" s="39"/>
      <c r="O18" s="38">
        <v>-646977726</v>
      </c>
      <c r="P18" s="39"/>
      <c r="Q18" s="38">
        <v>172507939</v>
      </c>
      <c r="R18" s="39"/>
      <c r="S18" s="38">
        <v>-129469787</v>
      </c>
      <c r="U18" s="5">
        <v>-5.4553987555166104E-3</v>
      </c>
    </row>
    <row r="19" spans="1:21" ht="18">
      <c r="A19" s="12" t="s">
        <v>29</v>
      </c>
      <c r="C19" s="38">
        <v>0</v>
      </c>
      <c r="D19" s="39"/>
      <c r="E19" s="38">
        <v>-1390627541</v>
      </c>
      <c r="F19" s="39"/>
      <c r="G19" s="38">
        <v>0</v>
      </c>
      <c r="H19" s="39"/>
      <c r="I19" s="38">
        <v>-1390627541</v>
      </c>
      <c r="K19" s="5">
        <v>5.5681270611724759E-2</v>
      </c>
      <c r="M19" s="38">
        <v>0</v>
      </c>
      <c r="N19" s="39"/>
      <c r="O19" s="38">
        <v>2232221282</v>
      </c>
      <c r="P19" s="39"/>
      <c r="Q19" s="38">
        <v>1726763283</v>
      </c>
      <c r="R19" s="39"/>
      <c r="S19" s="38">
        <v>3958984565</v>
      </c>
      <c r="U19" s="5">
        <v>0.16681760254236358</v>
      </c>
    </row>
    <row r="20" spans="1:21" ht="18">
      <c r="A20" s="12" t="s">
        <v>30</v>
      </c>
      <c r="C20" s="38">
        <v>0</v>
      </c>
      <c r="D20" s="39"/>
      <c r="E20" s="38">
        <v>-1350983447</v>
      </c>
      <c r="F20" s="39"/>
      <c r="G20" s="38">
        <v>1681622332</v>
      </c>
      <c r="H20" s="39"/>
      <c r="I20" s="38">
        <v>330638885</v>
      </c>
      <c r="K20" s="5">
        <v>-1.3238910267234482E-2</v>
      </c>
      <c r="M20" s="38">
        <v>0</v>
      </c>
      <c r="N20" s="39"/>
      <c r="O20" s="38">
        <v>2424379310</v>
      </c>
      <c r="P20" s="39"/>
      <c r="Q20" s="38">
        <v>1681622332</v>
      </c>
      <c r="R20" s="39"/>
      <c r="S20" s="38">
        <v>4106001642</v>
      </c>
      <c r="U20" s="5">
        <v>0.17301238201555055</v>
      </c>
    </row>
    <row r="21" spans="1:21" ht="18">
      <c r="A21" s="12" t="s">
        <v>31</v>
      </c>
      <c r="C21" s="38">
        <v>0</v>
      </c>
      <c r="D21" s="39"/>
      <c r="E21" s="38">
        <v>-2726369583</v>
      </c>
      <c r="F21" s="39"/>
      <c r="G21" s="38">
        <v>0</v>
      </c>
      <c r="H21" s="39"/>
      <c r="I21" s="38">
        <v>-2726369583</v>
      </c>
      <c r="K21" s="5">
        <v>0.10916490437794241</v>
      </c>
      <c r="M21" s="38">
        <v>0</v>
      </c>
      <c r="N21" s="39"/>
      <c r="O21" s="38">
        <v>-5365550271</v>
      </c>
      <c r="P21" s="39"/>
      <c r="Q21" s="38">
        <v>0</v>
      </c>
      <c r="R21" s="39"/>
      <c r="S21" s="38">
        <v>-5365550271</v>
      </c>
      <c r="U21" s="5">
        <v>-0.22608530491422846</v>
      </c>
    </row>
    <row r="22" spans="1:21" ht="18">
      <c r="A22" s="12" t="s">
        <v>32</v>
      </c>
      <c r="C22" s="38">
        <v>0</v>
      </c>
      <c r="D22" s="39"/>
      <c r="E22" s="38">
        <v>-166078</v>
      </c>
      <c r="F22" s="39"/>
      <c r="G22" s="38">
        <v>0</v>
      </c>
      <c r="H22" s="39"/>
      <c r="I22" s="38">
        <v>-166078</v>
      </c>
      <c r="K22" s="5">
        <v>6.6498280725867088E-6</v>
      </c>
      <c r="M22" s="38">
        <v>0</v>
      </c>
      <c r="N22" s="39"/>
      <c r="O22" s="38">
        <v>1572106</v>
      </c>
      <c r="P22" s="39"/>
      <c r="Q22" s="38">
        <v>0</v>
      </c>
      <c r="R22" s="39"/>
      <c r="S22" s="38">
        <v>1572106</v>
      </c>
      <c r="U22" s="5">
        <v>6.6242984673638153E-5</v>
      </c>
    </row>
    <row r="23" spans="1:21" ht="18">
      <c r="A23" s="12" t="s">
        <v>34</v>
      </c>
      <c r="C23" s="38">
        <v>0</v>
      </c>
      <c r="D23" s="39"/>
      <c r="E23" s="38">
        <v>-236583900</v>
      </c>
      <c r="F23" s="39"/>
      <c r="G23" s="38">
        <v>0</v>
      </c>
      <c r="H23" s="39"/>
      <c r="I23" s="38">
        <v>-236583900</v>
      </c>
      <c r="K23" s="5">
        <v>9.4729118832238262E-3</v>
      </c>
      <c r="M23" s="38">
        <v>0</v>
      </c>
      <c r="N23" s="39"/>
      <c r="O23" s="38">
        <v>-242548200</v>
      </c>
      <c r="P23" s="39"/>
      <c r="Q23" s="38">
        <v>0</v>
      </c>
      <c r="R23" s="39"/>
      <c r="S23" s="38">
        <v>-242548200</v>
      </c>
      <c r="U23" s="5">
        <v>-1.0220123003931365E-2</v>
      </c>
    </row>
    <row r="24" spans="1:21" ht="18">
      <c r="A24" s="12" t="s">
        <v>35</v>
      </c>
      <c r="C24" s="38">
        <v>0</v>
      </c>
      <c r="D24" s="39"/>
      <c r="E24" s="38">
        <v>-900049666</v>
      </c>
      <c r="F24" s="39"/>
      <c r="G24" s="38">
        <v>0</v>
      </c>
      <c r="H24" s="39"/>
      <c r="I24" s="38">
        <v>-900049666</v>
      </c>
      <c r="K24" s="5">
        <v>3.603834063325119E-2</v>
      </c>
      <c r="M24" s="38">
        <v>0</v>
      </c>
      <c r="N24" s="39"/>
      <c r="O24" s="38">
        <v>2784975676</v>
      </c>
      <c r="P24" s="39"/>
      <c r="Q24" s="38">
        <v>2147178697</v>
      </c>
      <c r="R24" s="39"/>
      <c r="S24" s="38">
        <v>4932154373</v>
      </c>
      <c r="U24" s="5">
        <v>0.20782353514244994</v>
      </c>
    </row>
    <row r="25" spans="1:21" ht="18">
      <c r="A25" s="12" t="s">
        <v>36</v>
      </c>
      <c r="C25" s="38">
        <v>0</v>
      </c>
      <c r="D25" s="39"/>
      <c r="E25" s="38">
        <v>-735795810</v>
      </c>
      <c r="F25" s="39"/>
      <c r="G25" s="38">
        <v>0</v>
      </c>
      <c r="H25" s="39"/>
      <c r="I25" s="38">
        <v>-735795810</v>
      </c>
      <c r="K25" s="5">
        <v>2.9461551999841497E-2</v>
      </c>
      <c r="M25" s="38">
        <v>2000000000</v>
      </c>
      <c r="N25" s="39"/>
      <c r="O25" s="38">
        <v>1341768690</v>
      </c>
      <c r="P25" s="39"/>
      <c r="Q25" s="38">
        <v>0</v>
      </c>
      <c r="R25" s="39"/>
      <c r="S25" s="38">
        <v>3341768690</v>
      </c>
      <c r="U25" s="5">
        <v>0.14081030930135363</v>
      </c>
    </row>
    <row r="26" spans="1:21" ht="18">
      <c r="A26" s="12" t="s">
        <v>38</v>
      </c>
      <c r="C26" s="38">
        <v>0</v>
      </c>
      <c r="D26" s="39"/>
      <c r="E26" s="38">
        <v>-2548816210</v>
      </c>
      <c r="F26" s="39"/>
      <c r="G26" s="38">
        <v>4419892891</v>
      </c>
      <c r="H26" s="39"/>
      <c r="I26" s="38">
        <v>1871076681</v>
      </c>
      <c r="K26" s="5">
        <v>-7.4918642079481734E-2</v>
      </c>
      <c r="M26" s="38">
        <v>2595827600</v>
      </c>
      <c r="N26" s="39"/>
      <c r="O26" s="38">
        <v>-32943345</v>
      </c>
      <c r="P26" s="39"/>
      <c r="Q26" s="38">
        <v>4419892891</v>
      </c>
      <c r="R26" s="39"/>
      <c r="S26" s="38">
        <v>6982777146</v>
      </c>
      <c r="U26" s="5">
        <v>0.29422952362112276</v>
      </c>
    </row>
    <row r="27" spans="1:21" ht="18">
      <c r="A27" s="12" t="s">
        <v>39</v>
      </c>
      <c r="C27" s="38">
        <v>0</v>
      </c>
      <c r="D27" s="39"/>
      <c r="E27" s="38">
        <v>-4740674153</v>
      </c>
      <c r="F27" s="39"/>
      <c r="G27" s="38">
        <v>0</v>
      </c>
      <c r="H27" s="39"/>
      <c r="I27" s="38">
        <v>-4740674153</v>
      </c>
      <c r="K27" s="5">
        <v>0.18981844714896384</v>
      </c>
      <c r="M27" s="38">
        <v>0</v>
      </c>
      <c r="N27" s="39"/>
      <c r="O27" s="38">
        <v>-8621437343</v>
      </c>
      <c r="P27" s="39"/>
      <c r="Q27" s="38">
        <v>0</v>
      </c>
      <c r="R27" s="39"/>
      <c r="S27" s="38">
        <v>-8621437343</v>
      </c>
      <c r="U27" s="5">
        <v>-0.36327686668524939</v>
      </c>
    </row>
    <row r="28" spans="1:21" ht="36">
      <c r="A28" s="12" t="s">
        <v>41</v>
      </c>
      <c r="C28" s="38">
        <v>0</v>
      </c>
      <c r="D28" s="39"/>
      <c r="E28" s="38">
        <v>-583171143</v>
      </c>
      <c r="F28" s="39"/>
      <c r="G28" s="38">
        <v>0</v>
      </c>
      <c r="H28" s="39"/>
      <c r="I28" s="38">
        <v>-583171143</v>
      </c>
      <c r="K28" s="5">
        <v>2.3350400642131276E-2</v>
      </c>
      <c r="M28" s="38">
        <v>0</v>
      </c>
      <c r="N28" s="39"/>
      <c r="O28" s="38">
        <v>-2149193708</v>
      </c>
      <c r="P28" s="39"/>
      <c r="Q28" s="38">
        <v>-10974614</v>
      </c>
      <c r="R28" s="39"/>
      <c r="S28" s="38">
        <v>-2160168322</v>
      </c>
      <c r="U28" s="5">
        <v>-9.1021850337524732E-2</v>
      </c>
    </row>
    <row r="29" spans="1:21" ht="18">
      <c r="A29" s="12" t="s">
        <v>42</v>
      </c>
      <c r="C29" s="38">
        <v>0</v>
      </c>
      <c r="D29" s="39"/>
      <c r="E29" s="38">
        <v>-815121000</v>
      </c>
      <c r="F29" s="39"/>
      <c r="G29" s="38">
        <v>0</v>
      </c>
      <c r="H29" s="39"/>
      <c r="I29" s="38">
        <v>-815121000</v>
      </c>
      <c r="K29" s="5">
        <v>3.2637763631275372E-2</v>
      </c>
      <c r="M29" s="38">
        <v>560000000</v>
      </c>
      <c r="N29" s="39"/>
      <c r="O29" s="38">
        <v>457263000</v>
      </c>
      <c r="P29" s="39"/>
      <c r="Q29" s="38">
        <v>0</v>
      </c>
      <c r="R29" s="39"/>
      <c r="S29" s="38">
        <v>1017263000</v>
      </c>
      <c r="U29" s="5">
        <v>4.2863863707701115E-2</v>
      </c>
    </row>
    <row r="30" spans="1:21" ht="18">
      <c r="A30" s="12" t="s">
        <v>43</v>
      </c>
      <c r="C30" s="38">
        <v>0</v>
      </c>
      <c r="D30" s="39"/>
      <c r="E30" s="38">
        <v>-531264337</v>
      </c>
      <c r="F30" s="39"/>
      <c r="G30" s="38">
        <v>0</v>
      </c>
      <c r="H30" s="39"/>
      <c r="I30" s="38">
        <v>-531264337</v>
      </c>
      <c r="K30" s="5">
        <v>2.1272031829301687E-2</v>
      </c>
      <c r="M30" s="38">
        <v>108333300</v>
      </c>
      <c r="N30" s="39"/>
      <c r="O30" s="38">
        <v>-1938396904</v>
      </c>
      <c r="P30" s="39"/>
      <c r="Q30" s="38">
        <v>0</v>
      </c>
      <c r="R30" s="39"/>
      <c r="S30" s="38">
        <v>-1830063604</v>
      </c>
      <c r="U30" s="5">
        <v>-7.7112405443115803E-2</v>
      </c>
    </row>
    <row r="31" spans="1:21" ht="18">
      <c r="A31" s="12" t="s">
        <v>44</v>
      </c>
      <c r="C31" s="38">
        <v>0</v>
      </c>
      <c r="D31" s="39"/>
      <c r="E31" s="38">
        <v>-32625337</v>
      </c>
      <c r="F31" s="39"/>
      <c r="G31" s="38">
        <v>0</v>
      </c>
      <c r="H31" s="39"/>
      <c r="I31" s="38">
        <v>-32625337</v>
      </c>
      <c r="K31" s="5">
        <v>1.3063312531473273E-3</v>
      </c>
      <c r="M31" s="38">
        <v>58828515</v>
      </c>
      <c r="N31" s="39"/>
      <c r="O31" s="38">
        <v>-166138234</v>
      </c>
      <c r="P31" s="39"/>
      <c r="Q31" s="38">
        <v>0</v>
      </c>
      <c r="R31" s="39"/>
      <c r="S31" s="38">
        <v>-107309719</v>
      </c>
      <c r="U31" s="5">
        <v>-4.5216518930971689E-3</v>
      </c>
    </row>
    <row r="32" spans="1:21" ht="18">
      <c r="A32" s="12" t="s">
        <v>217</v>
      </c>
      <c r="C32" s="38">
        <v>0</v>
      </c>
      <c r="D32" s="39"/>
      <c r="E32" s="38">
        <v>-1844111858</v>
      </c>
      <c r="F32" s="39"/>
      <c r="G32" s="38">
        <v>0</v>
      </c>
      <c r="H32" s="39"/>
      <c r="I32" s="38">
        <v>-1844111858</v>
      </c>
      <c r="K32" s="5">
        <v>7.3838960020703739E-2</v>
      </c>
      <c r="M32" s="38">
        <v>0</v>
      </c>
      <c r="N32" s="39"/>
      <c r="O32" s="38">
        <v>-2326447482</v>
      </c>
      <c r="P32" s="39"/>
      <c r="Q32" s="38">
        <v>0</v>
      </c>
      <c r="R32" s="39"/>
      <c r="S32" s="38">
        <v>-2326447482</v>
      </c>
      <c r="U32" s="5">
        <v>-9.8028265838404072E-2</v>
      </c>
    </row>
    <row r="33" spans="1:21" ht="18">
      <c r="A33" s="12" t="s">
        <v>45</v>
      </c>
      <c r="C33" s="38">
        <v>0</v>
      </c>
      <c r="D33" s="39"/>
      <c r="E33" s="38">
        <v>-4234792745</v>
      </c>
      <c r="F33" s="39"/>
      <c r="G33" s="38">
        <v>0</v>
      </c>
      <c r="H33" s="39"/>
      <c r="I33" s="38">
        <v>-4234792745</v>
      </c>
      <c r="K33" s="5">
        <v>0.16956275772400636</v>
      </c>
      <c r="M33" s="38">
        <v>0</v>
      </c>
      <c r="N33" s="39"/>
      <c r="O33" s="38">
        <v>-4234792745</v>
      </c>
      <c r="P33" s="39"/>
      <c r="Q33" s="38">
        <v>0</v>
      </c>
      <c r="R33" s="39"/>
      <c r="S33" s="38">
        <v>-4234792745</v>
      </c>
      <c r="U33" s="5">
        <v>-0.17843918342851503</v>
      </c>
    </row>
    <row r="34" spans="1:21" ht="18">
      <c r="A34" s="12" t="s">
        <v>46</v>
      </c>
      <c r="C34" s="38">
        <v>0</v>
      </c>
      <c r="D34" s="39"/>
      <c r="E34" s="38">
        <v>-3359954150</v>
      </c>
      <c r="F34" s="39"/>
      <c r="G34" s="38">
        <v>0</v>
      </c>
      <c r="H34" s="39"/>
      <c r="I34" s="38">
        <v>-3359954150</v>
      </c>
      <c r="K34" s="5">
        <v>0.13453387823356625</v>
      </c>
      <c r="M34" s="38">
        <v>640000000</v>
      </c>
      <c r="N34" s="39"/>
      <c r="O34" s="38">
        <v>-5277189732</v>
      </c>
      <c r="P34" s="39"/>
      <c r="Q34" s="38">
        <v>-707182390</v>
      </c>
      <c r="R34" s="39"/>
      <c r="S34" s="38">
        <v>-5344372122</v>
      </c>
      <c r="U34" s="5">
        <v>-0.22519293264440504</v>
      </c>
    </row>
    <row r="35" spans="1:21" ht="18">
      <c r="A35" s="12" t="s">
        <v>47</v>
      </c>
      <c r="C35" s="38">
        <v>0</v>
      </c>
      <c r="D35" s="39"/>
      <c r="E35" s="38">
        <v>-5660766833</v>
      </c>
      <c r="F35" s="39"/>
      <c r="G35" s="38">
        <v>2548650794</v>
      </c>
      <c r="H35" s="39"/>
      <c r="I35" s="38">
        <v>-3112116039</v>
      </c>
      <c r="K35" s="5">
        <v>0.12461034334041567</v>
      </c>
      <c r="M35" s="38">
        <v>0</v>
      </c>
      <c r="N35" s="39"/>
      <c r="O35" s="38">
        <v>5410465042</v>
      </c>
      <c r="P35" s="39"/>
      <c r="Q35" s="38">
        <v>2548650794</v>
      </c>
      <c r="R35" s="39"/>
      <c r="S35" s="38">
        <v>7959115836</v>
      </c>
      <c r="U35" s="5">
        <v>0.33536898169707308</v>
      </c>
    </row>
    <row r="36" spans="1:21" ht="18">
      <c r="A36" s="12" t="s">
        <v>189</v>
      </c>
      <c r="C36" s="38">
        <v>0</v>
      </c>
      <c r="D36" s="39"/>
      <c r="E36" s="38">
        <v>0</v>
      </c>
      <c r="F36" s="39"/>
      <c r="G36" s="38">
        <v>0</v>
      </c>
      <c r="H36" s="39"/>
      <c r="I36" s="38">
        <v>0</v>
      </c>
      <c r="K36" s="37">
        <v>0</v>
      </c>
      <c r="L36" s="6"/>
      <c r="M36" s="38">
        <v>0</v>
      </c>
      <c r="N36" s="39"/>
      <c r="O36" s="38">
        <v>0</v>
      </c>
      <c r="P36" s="39"/>
      <c r="Q36" s="38">
        <v>46407332</v>
      </c>
      <c r="R36" s="39"/>
      <c r="S36" s="38">
        <v>46407332</v>
      </c>
      <c r="U36" s="5">
        <v>1.9554407797059727E-3</v>
      </c>
    </row>
    <row r="37" spans="1:21" ht="18">
      <c r="A37" s="12" t="s">
        <v>20</v>
      </c>
      <c r="C37" s="38">
        <v>0</v>
      </c>
      <c r="D37" s="39"/>
      <c r="E37" s="38">
        <v>0</v>
      </c>
      <c r="F37" s="39"/>
      <c r="G37" s="38">
        <v>0</v>
      </c>
      <c r="H37" s="39"/>
      <c r="I37" s="38">
        <v>0</v>
      </c>
      <c r="K37" s="37">
        <v>0</v>
      </c>
      <c r="L37" s="6"/>
      <c r="M37" s="38">
        <v>0</v>
      </c>
      <c r="N37" s="39"/>
      <c r="O37" s="38">
        <v>-183076</v>
      </c>
      <c r="P37" s="39"/>
      <c r="Q37" s="38">
        <v>0</v>
      </c>
      <c r="R37" s="39"/>
      <c r="S37" s="38">
        <v>-183076</v>
      </c>
      <c r="U37" s="5">
        <v>-7.7141749106682239E-6</v>
      </c>
    </row>
    <row r="38" spans="1:21" ht="18">
      <c r="A38" s="12" t="s">
        <v>23</v>
      </c>
      <c r="C38" s="38">
        <v>0</v>
      </c>
      <c r="D38" s="39"/>
      <c r="E38" s="38">
        <v>0</v>
      </c>
      <c r="F38" s="39"/>
      <c r="G38" s="38">
        <v>0</v>
      </c>
      <c r="H38" s="39"/>
      <c r="I38" s="38">
        <v>0</v>
      </c>
      <c r="K38" s="37">
        <v>0</v>
      </c>
      <c r="L38" s="6"/>
      <c r="M38" s="38">
        <v>0</v>
      </c>
      <c r="N38" s="39"/>
      <c r="O38" s="38">
        <v>-174554</v>
      </c>
      <c r="P38" s="39"/>
      <c r="Q38" s="38">
        <v>0</v>
      </c>
      <c r="R38" s="39"/>
      <c r="S38" s="38">
        <v>-174554</v>
      </c>
      <c r="U38" s="5">
        <v>-7.3550879818041752E-6</v>
      </c>
    </row>
    <row r="39" spans="1:21" ht="36">
      <c r="A39" s="12" t="s">
        <v>200</v>
      </c>
      <c r="C39" s="38">
        <v>0</v>
      </c>
      <c r="D39" s="39"/>
      <c r="E39" s="38">
        <v>0</v>
      </c>
      <c r="F39" s="39"/>
      <c r="G39" s="38">
        <v>0</v>
      </c>
      <c r="H39" s="39"/>
      <c r="I39" s="38">
        <v>0</v>
      </c>
      <c r="K39" s="37">
        <v>0</v>
      </c>
      <c r="L39" s="6"/>
      <c r="M39" s="38">
        <v>0</v>
      </c>
      <c r="N39" s="39"/>
      <c r="O39" s="38">
        <v>0</v>
      </c>
      <c r="P39" s="39"/>
      <c r="Q39" s="38">
        <v>4680233</v>
      </c>
      <c r="R39" s="39"/>
      <c r="S39" s="38">
        <v>4680233</v>
      </c>
      <c r="U39" s="5">
        <v>1.9720845979091456E-4</v>
      </c>
    </row>
    <row r="40" spans="1:21" ht="18">
      <c r="A40" s="12" t="s">
        <v>160</v>
      </c>
      <c r="C40" s="38">
        <v>0</v>
      </c>
      <c r="D40" s="39"/>
      <c r="E40" s="38">
        <v>0</v>
      </c>
      <c r="F40" s="39"/>
      <c r="G40" s="38">
        <v>0</v>
      </c>
      <c r="H40" s="39"/>
      <c r="I40" s="38">
        <v>0</v>
      </c>
      <c r="K40" s="37">
        <v>0</v>
      </c>
      <c r="L40" s="6"/>
      <c r="M40" s="38">
        <v>12399000</v>
      </c>
      <c r="N40" s="39"/>
      <c r="O40" s="38">
        <v>0</v>
      </c>
      <c r="P40" s="39"/>
      <c r="Q40" s="38">
        <v>174102418</v>
      </c>
      <c r="R40" s="39"/>
      <c r="S40" s="38">
        <v>186501418</v>
      </c>
      <c r="U40" s="5">
        <v>7.858509905938775E-3</v>
      </c>
    </row>
    <row r="41" spans="1:21" ht="18">
      <c r="A41" s="12" t="s">
        <v>218</v>
      </c>
      <c r="C41" s="38">
        <v>0</v>
      </c>
      <c r="D41" s="39"/>
      <c r="E41" s="38">
        <v>0</v>
      </c>
      <c r="F41" s="39"/>
      <c r="G41" s="38">
        <v>0</v>
      </c>
      <c r="H41" s="39"/>
      <c r="I41" s="38">
        <v>0</v>
      </c>
      <c r="K41" s="37">
        <v>0</v>
      </c>
      <c r="L41" s="6"/>
      <c r="M41" s="38">
        <v>0</v>
      </c>
      <c r="N41" s="39"/>
      <c r="O41" s="38">
        <v>0</v>
      </c>
      <c r="P41" s="39"/>
      <c r="Q41" s="38">
        <v>-584054960</v>
      </c>
      <c r="R41" s="39"/>
      <c r="S41" s="38">
        <v>-584054960</v>
      </c>
      <c r="U41" s="5">
        <v>-2.4610009607394377E-2</v>
      </c>
    </row>
    <row r="42" spans="1:21" ht="18">
      <c r="A42" s="12" t="s">
        <v>202</v>
      </c>
      <c r="C42" s="38">
        <v>0</v>
      </c>
      <c r="D42" s="39"/>
      <c r="E42" s="38">
        <v>0</v>
      </c>
      <c r="F42" s="39"/>
      <c r="G42" s="38">
        <v>0</v>
      </c>
      <c r="H42" s="39"/>
      <c r="I42" s="38">
        <v>0</v>
      </c>
      <c r="K42" s="37">
        <v>0</v>
      </c>
      <c r="L42" s="6"/>
      <c r="M42" s="38">
        <v>0</v>
      </c>
      <c r="N42" s="39"/>
      <c r="O42" s="38">
        <v>0</v>
      </c>
      <c r="P42" s="39"/>
      <c r="Q42" s="38">
        <v>49349611</v>
      </c>
      <c r="R42" s="39"/>
      <c r="S42" s="38">
        <v>49349611</v>
      </c>
      <c r="U42" s="5">
        <v>2.0794180068793105E-3</v>
      </c>
    </row>
    <row r="43" spans="1:21" ht="18">
      <c r="A43" s="12" t="s">
        <v>163</v>
      </c>
      <c r="C43" s="38">
        <v>0</v>
      </c>
      <c r="D43" s="39"/>
      <c r="E43" s="38">
        <v>0</v>
      </c>
      <c r="F43" s="39"/>
      <c r="G43" s="38">
        <v>0</v>
      </c>
      <c r="H43" s="39"/>
      <c r="I43" s="38">
        <v>0</v>
      </c>
      <c r="K43" s="37">
        <v>0</v>
      </c>
      <c r="L43" s="6"/>
      <c r="M43" s="38">
        <v>649940000</v>
      </c>
      <c r="N43" s="39"/>
      <c r="O43" s="38">
        <v>0</v>
      </c>
      <c r="P43" s="39"/>
      <c r="Q43" s="38">
        <v>3023125683</v>
      </c>
      <c r="R43" s="39"/>
      <c r="S43" s="38">
        <v>3673065683</v>
      </c>
      <c r="U43" s="5">
        <v>0.15476999244595166</v>
      </c>
    </row>
    <row r="44" spans="1:21" ht="18">
      <c r="A44" s="12" t="s">
        <v>203</v>
      </c>
      <c r="C44" s="38">
        <v>0</v>
      </c>
      <c r="D44" s="39"/>
      <c r="E44" s="38">
        <v>0</v>
      </c>
      <c r="F44" s="39"/>
      <c r="G44" s="38">
        <v>0</v>
      </c>
      <c r="H44" s="39"/>
      <c r="I44" s="38">
        <v>0</v>
      </c>
      <c r="K44" s="37">
        <v>0</v>
      </c>
      <c r="L44" s="6"/>
      <c r="M44" s="38">
        <v>0</v>
      </c>
      <c r="N44" s="39"/>
      <c r="O44" s="38">
        <v>0</v>
      </c>
      <c r="P44" s="39"/>
      <c r="Q44" s="38">
        <v>-1146475</v>
      </c>
      <c r="R44" s="39"/>
      <c r="S44" s="38">
        <v>-1146475</v>
      </c>
      <c r="U44" s="5">
        <v>-4.8308400231097205E-5</v>
      </c>
    </row>
    <row r="45" spans="1:21" ht="18">
      <c r="A45" s="12" t="s">
        <v>219</v>
      </c>
      <c r="C45" s="38">
        <v>0</v>
      </c>
      <c r="D45" s="39"/>
      <c r="E45" s="38">
        <v>0</v>
      </c>
      <c r="F45" s="39"/>
      <c r="G45" s="38">
        <v>0</v>
      </c>
      <c r="H45" s="39"/>
      <c r="I45" s="38">
        <v>0</v>
      </c>
      <c r="K45" s="37">
        <v>0</v>
      </c>
      <c r="L45" s="6"/>
      <c r="M45" s="38">
        <v>0</v>
      </c>
      <c r="N45" s="39"/>
      <c r="O45" s="38">
        <v>0</v>
      </c>
      <c r="P45" s="39"/>
      <c r="Q45" s="38">
        <v>5574540010</v>
      </c>
      <c r="R45" s="39"/>
      <c r="S45" s="38">
        <v>5574540010</v>
      </c>
      <c r="U45" s="5">
        <v>0.23489139310263601</v>
      </c>
    </row>
    <row r="46" spans="1:21" ht="18">
      <c r="A46" s="7" t="s">
        <v>48</v>
      </c>
      <c r="C46" s="40">
        <f>SUM(C9:$C$45)</f>
        <v>345000000</v>
      </c>
      <c r="D46" s="39"/>
      <c r="E46" s="40">
        <f>SUM(E9:$E$45)</f>
        <v>-38867679152</v>
      </c>
      <c r="F46" s="39"/>
      <c r="G46" s="40">
        <f>SUM(G9:$G$45)</f>
        <v>10101198377</v>
      </c>
      <c r="H46" s="39"/>
      <c r="I46" s="40">
        <f>SUM(I9:$I$45)</f>
        <v>-28421480775</v>
      </c>
      <c r="K46" s="8">
        <f>SUM(K9:$K$45)</f>
        <v>1.1380072057832973</v>
      </c>
      <c r="M46" s="40">
        <f>SUM(M9:$M$45)</f>
        <v>7548575815</v>
      </c>
      <c r="N46" s="39"/>
      <c r="O46" s="40">
        <f>SUM(O9:$O$45)</f>
        <v>-34002701299</v>
      </c>
      <c r="P46" s="39"/>
      <c r="Q46" s="40">
        <f>SUM(Q9:$Q$45)</f>
        <v>23497363826</v>
      </c>
      <c r="R46" s="39"/>
      <c r="S46" s="40">
        <f>SUM(S9:$S$45)</f>
        <v>-2956761658</v>
      </c>
      <c r="U46" s="8">
        <f>SUM(U9:$U$45)</f>
        <v>-0.12458747514130386</v>
      </c>
    </row>
    <row r="47" spans="1:21" ht="18">
      <c r="C47" s="9"/>
      <c r="E47" s="9"/>
      <c r="G47" s="9"/>
      <c r="I47" s="9"/>
      <c r="K47" s="9"/>
      <c r="M47" s="42"/>
      <c r="N47" s="39"/>
      <c r="O47" s="42"/>
      <c r="P47" s="39"/>
      <c r="Q47" s="42"/>
      <c r="R47" s="39"/>
      <c r="S47" s="42"/>
      <c r="U47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8"/>
  <sheetViews>
    <sheetView rightToLeft="1" topLeftCell="A22" workbookViewId="0">
      <selection activeCell="M12" sqref="M12"/>
    </sheetView>
  </sheetViews>
  <sheetFormatPr defaultRowHeight="17.2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0.100000000000001" customHeight="1">
      <c r="A2" s="26" t="s">
        <v>134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5" spans="1:17" ht="18.75">
      <c r="A5" s="27" t="s">
        <v>220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>
      <c r="C7" s="20" t="s">
        <v>150</v>
      </c>
      <c r="D7" s="21"/>
      <c r="E7" s="21"/>
      <c r="F7" s="21"/>
      <c r="G7" s="21"/>
      <c r="H7" s="21"/>
      <c r="I7" s="21"/>
      <c r="J7" s="21"/>
      <c r="K7" s="21"/>
      <c r="M7" s="20" t="s">
        <v>7</v>
      </c>
      <c r="N7" s="21"/>
      <c r="O7" s="21"/>
      <c r="P7" s="21"/>
      <c r="Q7" s="21"/>
    </row>
    <row r="8" spans="1:17" ht="18.75">
      <c r="C8" s="11" t="s">
        <v>221</v>
      </c>
      <c r="E8" s="11" t="s">
        <v>210</v>
      </c>
      <c r="G8" s="11" t="s">
        <v>211</v>
      </c>
      <c r="I8" s="11" t="s">
        <v>48</v>
      </c>
      <c r="K8" s="11" t="s">
        <v>221</v>
      </c>
      <c r="M8" s="11" t="s">
        <v>210</v>
      </c>
      <c r="O8" s="11" t="s">
        <v>211</v>
      </c>
      <c r="Q8" s="11" t="s">
        <v>48</v>
      </c>
    </row>
    <row r="9" spans="1:17" ht="18">
      <c r="A9" s="12" t="s">
        <v>64</v>
      </c>
      <c r="C9" s="38">
        <v>1216543783</v>
      </c>
      <c r="D9" s="39"/>
      <c r="E9" s="38">
        <v>-1586667064</v>
      </c>
      <c r="F9" s="39"/>
      <c r="G9" s="38">
        <v>0</v>
      </c>
      <c r="H9" s="39"/>
      <c r="I9" s="38">
        <v>-370123281</v>
      </c>
      <c r="K9" s="4">
        <v>5216658330</v>
      </c>
      <c r="M9" s="38">
        <v>-28763836</v>
      </c>
      <c r="O9" s="4">
        <v>0</v>
      </c>
      <c r="Q9" s="4">
        <v>5187894494</v>
      </c>
    </row>
    <row r="10" spans="1:17" ht="36">
      <c r="A10" s="12" t="s">
        <v>70</v>
      </c>
      <c r="C10" s="38">
        <v>0</v>
      </c>
      <c r="D10" s="39"/>
      <c r="E10" s="38">
        <v>714820953</v>
      </c>
      <c r="F10" s="39"/>
      <c r="G10" s="38">
        <v>0</v>
      </c>
      <c r="H10" s="39"/>
      <c r="I10" s="38">
        <v>714820953</v>
      </c>
      <c r="K10" s="4">
        <v>0</v>
      </c>
      <c r="M10" s="4">
        <v>3455540178</v>
      </c>
      <c r="O10" s="4">
        <v>0</v>
      </c>
      <c r="Q10" s="4">
        <v>3455540178</v>
      </c>
    </row>
    <row r="11" spans="1:17" ht="36">
      <c r="A11" s="12" t="s">
        <v>74</v>
      </c>
      <c r="C11" s="38">
        <v>0</v>
      </c>
      <c r="D11" s="39"/>
      <c r="E11" s="38">
        <v>297558058</v>
      </c>
      <c r="F11" s="39"/>
      <c r="G11" s="38">
        <v>0</v>
      </c>
      <c r="H11" s="39"/>
      <c r="I11" s="38">
        <v>297558058</v>
      </c>
      <c r="K11" s="4">
        <v>0</v>
      </c>
      <c r="M11" s="4">
        <v>168076544</v>
      </c>
      <c r="O11" s="4">
        <v>0</v>
      </c>
      <c r="Q11" s="4">
        <v>168076544</v>
      </c>
    </row>
    <row r="12" spans="1:17" ht="36">
      <c r="A12" s="12" t="s">
        <v>78</v>
      </c>
      <c r="C12" s="38">
        <v>0</v>
      </c>
      <c r="D12" s="39"/>
      <c r="E12" s="38">
        <v>606396627</v>
      </c>
      <c r="F12" s="39"/>
      <c r="G12" s="38">
        <v>0</v>
      </c>
      <c r="H12" s="39"/>
      <c r="I12" s="38">
        <v>606396627</v>
      </c>
      <c r="K12" s="4">
        <v>0</v>
      </c>
      <c r="M12" s="4">
        <v>2532879093</v>
      </c>
      <c r="O12" s="4">
        <v>0</v>
      </c>
      <c r="Q12" s="4">
        <v>2532879093</v>
      </c>
    </row>
    <row r="13" spans="1:17" ht="36">
      <c r="A13" s="12" t="s">
        <v>81</v>
      </c>
      <c r="C13" s="38">
        <v>0</v>
      </c>
      <c r="D13" s="39"/>
      <c r="E13" s="38">
        <v>833401088</v>
      </c>
      <c r="F13" s="39"/>
      <c r="G13" s="38">
        <v>0</v>
      </c>
      <c r="H13" s="39"/>
      <c r="I13" s="38">
        <v>833401088</v>
      </c>
      <c r="K13" s="4">
        <v>0</v>
      </c>
      <c r="M13" s="4">
        <v>964140585</v>
      </c>
      <c r="O13" s="4">
        <v>0</v>
      </c>
      <c r="Q13" s="4">
        <v>964140585</v>
      </c>
    </row>
    <row r="14" spans="1:17" ht="36">
      <c r="A14" s="12" t="s">
        <v>84</v>
      </c>
      <c r="C14" s="38">
        <v>0</v>
      </c>
      <c r="D14" s="39"/>
      <c r="E14" s="38">
        <v>483535739</v>
      </c>
      <c r="F14" s="39"/>
      <c r="G14" s="38">
        <v>0</v>
      </c>
      <c r="H14" s="39"/>
      <c r="I14" s="38">
        <v>483535739</v>
      </c>
      <c r="K14" s="4">
        <v>0</v>
      </c>
      <c r="M14" s="4">
        <v>2177077202</v>
      </c>
      <c r="O14" s="4">
        <v>0</v>
      </c>
      <c r="Q14" s="4">
        <v>2177077202</v>
      </c>
    </row>
    <row r="15" spans="1:17" ht="36">
      <c r="A15" s="12" t="s">
        <v>87</v>
      </c>
      <c r="C15" s="38">
        <v>0</v>
      </c>
      <c r="D15" s="39"/>
      <c r="E15" s="38">
        <v>-625738946</v>
      </c>
      <c r="F15" s="39"/>
      <c r="G15" s="38">
        <v>754910519</v>
      </c>
      <c r="H15" s="39"/>
      <c r="I15" s="38">
        <v>129171573</v>
      </c>
      <c r="K15" s="4">
        <v>0</v>
      </c>
      <c r="M15" s="4">
        <v>0</v>
      </c>
      <c r="O15" s="4">
        <v>754910519</v>
      </c>
      <c r="Q15" s="4">
        <v>754910519</v>
      </c>
    </row>
    <row r="16" spans="1:17" ht="36">
      <c r="A16" s="12" t="s">
        <v>89</v>
      </c>
      <c r="C16" s="38">
        <v>31181640</v>
      </c>
      <c r="D16" s="39"/>
      <c r="E16" s="38">
        <v>12271375</v>
      </c>
      <c r="F16" s="39"/>
      <c r="G16" s="38">
        <v>0</v>
      </c>
      <c r="H16" s="39"/>
      <c r="I16" s="38">
        <v>43453015</v>
      </c>
      <c r="K16" s="4">
        <v>158993902</v>
      </c>
      <c r="M16" s="4">
        <v>71262281</v>
      </c>
      <c r="O16" s="4">
        <v>0</v>
      </c>
      <c r="Q16" s="4">
        <v>230256183</v>
      </c>
    </row>
    <row r="17" spans="1:17" ht="36">
      <c r="A17" s="12" t="s">
        <v>190</v>
      </c>
      <c r="C17" s="4">
        <v>0</v>
      </c>
      <c r="E17" s="4">
        <v>0</v>
      </c>
      <c r="G17" s="4">
        <v>0</v>
      </c>
      <c r="I17" s="4">
        <v>0</v>
      </c>
      <c r="J17" s="6"/>
      <c r="K17" s="4">
        <v>0</v>
      </c>
      <c r="M17" s="4">
        <v>0</v>
      </c>
      <c r="O17" s="4">
        <v>50985336</v>
      </c>
      <c r="Q17" s="4">
        <v>50985336</v>
      </c>
    </row>
    <row r="18" spans="1:17" ht="36">
      <c r="A18" s="12" t="s">
        <v>191</v>
      </c>
      <c r="C18" s="4">
        <v>0</v>
      </c>
      <c r="E18" s="4">
        <v>0</v>
      </c>
      <c r="G18" s="4">
        <v>0</v>
      </c>
      <c r="I18" s="4">
        <v>0</v>
      </c>
      <c r="J18" s="6"/>
      <c r="K18" s="4">
        <v>0</v>
      </c>
      <c r="M18" s="4">
        <v>0</v>
      </c>
      <c r="O18" s="4">
        <v>237484379</v>
      </c>
      <c r="Q18" s="4">
        <v>237484379</v>
      </c>
    </row>
    <row r="19" spans="1:17" ht="36">
      <c r="A19" s="12" t="s">
        <v>192</v>
      </c>
      <c r="C19" s="4">
        <v>0</v>
      </c>
      <c r="E19" s="4">
        <v>0</v>
      </c>
      <c r="G19" s="4">
        <v>0</v>
      </c>
      <c r="I19" s="4">
        <v>0</v>
      </c>
      <c r="J19" s="6"/>
      <c r="K19" s="4">
        <v>0</v>
      </c>
      <c r="M19" s="4">
        <v>0</v>
      </c>
      <c r="O19" s="4">
        <v>794931560</v>
      </c>
      <c r="Q19" s="4">
        <v>794931560</v>
      </c>
    </row>
    <row r="20" spans="1:17" ht="36">
      <c r="A20" s="12" t="s">
        <v>193</v>
      </c>
      <c r="C20" s="4">
        <v>0</v>
      </c>
      <c r="E20" s="4">
        <v>0</v>
      </c>
      <c r="G20" s="4">
        <v>0</v>
      </c>
      <c r="I20" s="4">
        <v>0</v>
      </c>
      <c r="J20" s="6"/>
      <c r="K20" s="4">
        <v>0</v>
      </c>
      <c r="M20" s="4">
        <v>0</v>
      </c>
      <c r="O20" s="4">
        <v>396892645</v>
      </c>
      <c r="Q20" s="4">
        <v>396892645</v>
      </c>
    </row>
    <row r="21" spans="1:17" ht="36">
      <c r="A21" s="12" t="s">
        <v>194</v>
      </c>
      <c r="C21" s="4">
        <v>0</v>
      </c>
      <c r="E21" s="4">
        <v>0</v>
      </c>
      <c r="G21" s="4">
        <v>0</v>
      </c>
      <c r="I21" s="4">
        <v>0</v>
      </c>
      <c r="J21" s="6"/>
      <c r="K21" s="4">
        <v>0</v>
      </c>
      <c r="M21" s="4">
        <v>0</v>
      </c>
      <c r="O21" s="4">
        <v>1060499490</v>
      </c>
      <c r="Q21" s="4">
        <v>1060499490</v>
      </c>
    </row>
    <row r="22" spans="1:17" ht="36">
      <c r="A22" s="12" t="s">
        <v>195</v>
      </c>
      <c r="C22" s="4">
        <v>0</v>
      </c>
      <c r="E22" s="4">
        <v>0</v>
      </c>
      <c r="G22" s="4">
        <v>0</v>
      </c>
      <c r="I22" s="4">
        <v>0</v>
      </c>
      <c r="J22" s="6"/>
      <c r="K22" s="4">
        <v>0</v>
      </c>
      <c r="M22" s="4">
        <v>0</v>
      </c>
      <c r="O22" s="4">
        <v>1401506277</v>
      </c>
      <c r="Q22" s="4">
        <v>1401506277</v>
      </c>
    </row>
    <row r="23" spans="1:17" ht="36">
      <c r="A23" s="12" t="s">
        <v>196</v>
      </c>
      <c r="C23" s="4">
        <v>0</v>
      </c>
      <c r="E23" s="4">
        <v>0</v>
      </c>
      <c r="G23" s="4">
        <v>0</v>
      </c>
      <c r="I23" s="4">
        <v>0</v>
      </c>
      <c r="J23" s="6"/>
      <c r="K23" s="4">
        <v>0</v>
      </c>
      <c r="M23" s="4">
        <v>0</v>
      </c>
      <c r="O23" s="4">
        <v>400045237</v>
      </c>
      <c r="Q23" s="4">
        <v>400045237</v>
      </c>
    </row>
    <row r="24" spans="1:17" ht="36">
      <c r="A24" s="12" t="s">
        <v>197</v>
      </c>
      <c r="C24" s="4">
        <v>0</v>
      </c>
      <c r="E24" s="4">
        <v>0</v>
      </c>
      <c r="G24" s="4">
        <v>0</v>
      </c>
      <c r="I24" s="4">
        <v>0</v>
      </c>
      <c r="J24" s="6"/>
      <c r="K24" s="4">
        <v>0</v>
      </c>
      <c r="M24" s="4">
        <v>0</v>
      </c>
      <c r="O24" s="4">
        <v>444795100</v>
      </c>
      <c r="Q24" s="4">
        <v>444795100</v>
      </c>
    </row>
    <row r="25" spans="1:17" ht="36">
      <c r="A25" s="12" t="s">
        <v>198</v>
      </c>
      <c r="C25" s="4">
        <v>0</v>
      </c>
      <c r="E25" s="4">
        <v>0</v>
      </c>
      <c r="G25" s="4">
        <v>0</v>
      </c>
      <c r="I25" s="4">
        <v>0</v>
      </c>
      <c r="J25" s="6"/>
      <c r="K25" s="4">
        <v>0</v>
      </c>
      <c r="M25" s="4">
        <v>0</v>
      </c>
      <c r="O25" s="4">
        <v>485445985</v>
      </c>
      <c r="Q25" s="4">
        <v>485445985</v>
      </c>
    </row>
    <row r="26" spans="1:17" ht="36">
      <c r="A26" s="12" t="s">
        <v>199</v>
      </c>
      <c r="C26" s="4">
        <v>0</v>
      </c>
      <c r="E26" s="4">
        <v>0</v>
      </c>
      <c r="G26" s="4">
        <v>0</v>
      </c>
      <c r="I26" s="4">
        <v>0</v>
      </c>
      <c r="J26" s="6"/>
      <c r="K26" s="4">
        <v>0</v>
      </c>
      <c r="M26" s="4">
        <v>0</v>
      </c>
      <c r="O26" s="4">
        <v>2005109240</v>
      </c>
      <c r="Q26" s="4">
        <v>2005109240</v>
      </c>
    </row>
    <row r="27" spans="1:17" ht="18">
      <c r="A27" s="7" t="s">
        <v>48</v>
      </c>
      <c r="C27" s="7">
        <f>SUM(C9:$C$26)</f>
        <v>1247725423</v>
      </c>
      <c r="E27" s="7">
        <f>SUM(E9:$E$26)</f>
        <v>735577830</v>
      </c>
      <c r="G27" s="7">
        <f>SUM(G9:$G$26)</f>
        <v>754910519</v>
      </c>
      <c r="I27" s="7">
        <f>SUM(I9:$I$26)</f>
        <v>2738213772</v>
      </c>
      <c r="K27" s="7">
        <f>SUM(K9:$K$26)</f>
        <v>5375652232</v>
      </c>
      <c r="M27" s="7">
        <f>SUM(M9:$M$26)</f>
        <v>9340212047</v>
      </c>
      <c r="O27" s="7">
        <f>SUM(O9:$O$26)</f>
        <v>8032605768</v>
      </c>
      <c r="Q27" s="7">
        <f>SUM(Q9:$Q$26)</f>
        <v>22748470047</v>
      </c>
    </row>
    <row r="28" spans="1:17" ht="18">
      <c r="C28" s="9"/>
      <c r="E28" s="9"/>
      <c r="G28" s="9"/>
      <c r="I28" s="9"/>
      <c r="K28" s="9"/>
      <c r="M28" s="9"/>
      <c r="O28" s="9"/>
      <c r="Q28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6"/>
  <sheetViews>
    <sheetView rightToLeft="1" workbookViewId="0">
      <selection activeCell="I15" sqref="I15"/>
    </sheetView>
  </sheetViews>
  <sheetFormatPr defaultRowHeight="17.2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0.100000000000001" customHeight="1">
      <c r="A2" s="26" t="s">
        <v>134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5" spans="1:11" ht="18.75">
      <c r="A5" s="27" t="s">
        <v>222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7" spans="1:11" ht="18.75">
      <c r="A7" s="20" t="s">
        <v>223</v>
      </c>
      <c r="B7" s="21"/>
      <c r="C7" s="21"/>
      <c r="E7" s="20" t="s">
        <v>150</v>
      </c>
      <c r="F7" s="21"/>
      <c r="G7" s="21"/>
      <c r="I7" s="20" t="s">
        <v>7</v>
      </c>
      <c r="J7" s="21"/>
      <c r="K7" s="21"/>
    </row>
    <row r="8" spans="1:11" ht="37.5">
      <c r="A8" s="11" t="s">
        <v>224</v>
      </c>
      <c r="C8" s="11" t="s">
        <v>104</v>
      </c>
      <c r="E8" s="11" t="s">
        <v>225</v>
      </c>
      <c r="G8" s="11" t="s">
        <v>226</v>
      </c>
      <c r="I8" s="11" t="s">
        <v>225</v>
      </c>
      <c r="K8" s="11" t="s">
        <v>226</v>
      </c>
    </row>
    <row r="9" spans="1:11" ht="18">
      <c r="A9" s="12" t="s">
        <v>227</v>
      </c>
      <c r="C9" s="6" t="s">
        <v>116</v>
      </c>
      <c r="E9" s="4">
        <v>657534240</v>
      </c>
      <c r="G9" s="5">
        <f>E9/E15</f>
        <v>0.95986583237147138</v>
      </c>
      <c r="I9" s="4">
        <v>3331506816</v>
      </c>
      <c r="K9" s="5">
        <f>I9/I15</f>
        <v>0.8545467098648093</v>
      </c>
    </row>
    <row r="10" spans="1:11" ht="36">
      <c r="A10" s="12" t="s">
        <v>228</v>
      </c>
      <c r="C10" s="6" t="s">
        <v>112</v>
      </c>
      <c r="E10" s="4">
        <v>5956804</v>
      </c>
      <c r="G10" s="5">
        <f>E10/E15</f>
        <v>8.6957184613438692E-3</v>
      </c>
      <c r="I10" s="4">
        <v>12315814</v>
      </c>
      <c r="K10" s="5">
        <f>I10/I15</f>
        <v>3.1590625246395881E-3</v>
      </c>
    </row>
    <row r="11" spans="1:11" ht="18">
      <c r="A11" s="12" t="s">
        <v>229</v>
      </c>
      <c r="C11" s="6" t="s">
        <v>120</v>
      </c>
      <c r="E11" s="4">
        <v>21534638</v>
      </c>
      <c r="G11" s="5">
        <f>E11/E15</f>
        <v>3.1436177724658593E-2</v>
      </c>
      <c r="I11" s="4">
        <v>54732627</v>
      </c>
      <c r="K11" s="5">
        <f>I11/I15</f>
        <v>1.4039168733043296E-2</v>
      </c>
    </row>
    <row r="12" spans="1:11" ht="18">
      <c r="A12" s="12" t="s">
        <v>230</v>
      </c>
      <c r="C12" s="6" t="s">
        <v>126</v>
      </c>
      <c r="E12" s="4">
        <v>1556</v>
      </c>
      <c r="G12" s="5">
        <f>E12/E15</f>
        <v>2.2714425262021481E-6</v>
      </c>
      <c r="I12" s="4">
        <v>502125</v>
      </c>
      <c r="K12" s="5">
        <f>I12/I15</f>
        <v>1.2879735518778161E-4</v>
      </c>
    </row>
    <row r="13" spans="1:11" ht="18">
      <c r="A13" s="12" t="s">
        <v>231</v>
      </c>
      <c r="C13" s="6" t="s">
        <v>232</v>
      </c>
      <c r="E13" s="15">
        <v>0</v>
      </c>
      <c r="F13" s="15"/>
      <c r="G13" s="15">
        <v>0</v>
      </c>
      <c r="H13" s="6"/>
      <c r="I13" s="4">
        <v>238931452</v>
      </c>
      <c r="K13" s="5">
        <f>I13/I15</f>
        <v>6.1287008391887256E-2</v>
      </c>
    </row>
    <row r="14" spans="1:11" ht="18">
      <c r="A14" s="12" t="s">
        <v>230</v>
      </c>
      <c r="C14" s="6" t="s">
        <v>129</v>
      </c>
      <c r="E14" s="15">
        <v>0</v>
      </c>
      <c r="F14" s="15"/>
      <c r="G14" s="15">
        <v>0</v>
      </c>
      <c r="H14" s="6"/>
      <c r="I14" s="4">
        <v>260577245</v>
      </c>
      <c r="K14" s="5">
        <f>I14/I15</f>
        <v>6.6839253130432832E-2</v>
      </c>
    </row>
    <row r="15" spans="1:11" ht="18">
      <c r="A15" s="7" t="s">
        <v>48</v>
      </c>
      <c r="E15" s="7">
        <f>SUM(E9:$E$14)</f>
        <v>685027238</v>
      </c>
      <c r="G15" s="8">
        <f>SUM(G9:$G$14)</f>
        <v>1</v>
      </c>
      <c r="I15" s="7">
        <f>SUM(I9:$I$14)</f>
        <v>3898566079</v>
      </c>
      <c r="K15" s="8">
        <f>SUM(K9:$K$14)</f>
        <v>1.0000000000000002</v>
      </c>
    </row>
    <row r="16" spans="1:11" ht="18">
      <c r="E16" s="9"/>
      <c r="G16" s="9"/>
      <c r="I16" s="9"/>
      <c r="K16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rightToLeft="1" workbookViewId="0">
      <selection activeCell="E12" sqref="E12"/>
    </sheetView>
  </sheetViews>
  <sheetFormatPr defaultRowHeight="17.2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>
      <c r="A1" s="26" t="s">
        <v>0</v>
      </c>
      <c r="B1" s="24"/>
      <c r="C1" s="24"/>
      <c r="D1" s="24"/>
      <c r="E1" s="24"/>
    </row>
    <row r="2" spans="1:5" ht="20.100000000000001" customHeight="1">
      <c r="A2" s="26" t="s">
        <v>134</v>
      </c>
      <c r="B2" s="24"/>
      <c r="C2" s="24"/>
      <c r="D2" s="24"/>
      <c r="E2" s="24"/>
    </row>
    <row r="3" spans="1:5" ht="20.100000000000001" customHeight="1">
      <c r="A3" s="26" t="s">
        <v>2</v>
      </c>
      <c r="B3" s="24"/>
      <c r="C3" s="24"/>
      <c r="D3" s="24"/>
      <c r="E3" s="24"/>
    </row>
    <row r="5" spans="1:5" ht="18.75">
      <c r="A5" s="27" t="s">
        <v>233</v>
      </c>
      <c r="B5" s="24"/>
      <c r="C5" s="24"/>
      <c r="D5" s="24"/>
      <c r="E5" s="24"/>
    </row>
    <row r="7" spans="1:5" ht="18.75">
      <c r="C7" s="10" t="s">
        <v>150</v>
      </c>
      <c r="E7" s="10" t="s">
        <v>7</v>
      </c>
    </row>
    <row r="8" spans="1:5" ht="18.75">
      <c r="A8" s="11" t="s">
        <v>146</v>
      </c>
      <c r="C8" s="11" t="s">
        <v>108</v>
      </c>
      <c r="E8" s="11" t="s">
        <v>108</v>
      </c>
    </row>
    <row r="9" spans="1:5" ht="18">
      <c r="A9" s="12" t="s">
        <v>234</v>
      </c>
      <c r="C9" s="4">
        <v>23458735</v>
      </c>
      <c r="E9" s="4">
        <v>42140485</v>
      </c>
    </row>
    <row r="10" spans="1:5" ht="18">
      <c r="A10" s="12" t="s">
        <v>235</v>
      </c>
      <c r="C10" s="4">
        <v>12260280</v>
      </c>
      <c r="E10" s="4">
        <v>182904476</v>
      </c>
    </row>
    <row r="11" spans="1:5" ht="18">
      <c r="A11" s="12" t="s">
        <v>236</v>
      </c>
      <c r="C11" s="4">
        <v>0</v>
      </c>
      <c r="E11" s="4">
        <v>333518</v>
      </c>
    </row>
    <row r="12" spans="1:5" ht="18.75" thickBot="1">
      <c r="A12" s="7" t="s">
        <v>48</v>
      </c>
      <c r="C12" s="7">
        <f>SUM(C9:C11)</f>
        <v>35719015</v>
      </c>
      <c r="E12" s="7">
        <f>SUM(E9:E11)</f>
        <v>225378479</v>
      </c>
    </row>
    <row r="13" spans="1:5" ht="18">
      <c r="C13" s="9"/>
      <c r="E13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7"/>
  <sheetViews>
    <sheetView rightToLeft="1" workbookViewId="0">
      <selection activeCell="A44" sqref="A44:XFD47"/>
    </sheetView>
  </sheetViews>
  <sheetFormatPr defaultRowHeight="17.25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20.100000000000001" customHeight="1">
      <c r="A2" s="26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5" spans="1:23" ht="18.75">
      <c r="A5" s="27" t="s">
        <v>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8.75">
      <c r="A6" s="27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8" spans="1:23" ht="18.75">
      <c r="C8" s="20" t="s">
        <v>5</v>
      </c>
      <c r="D8" s="21"/>
      <c r="E8" s="21"/>
      <c r="F8" s="21"/>
      <c r="G8" s="21"/>
      <c r="I8" s="20" t="s">
        <v>6</v>
      </c>
      <c r="J8" s="21"/>
      <c r="K8" s="21"/>
      <c r="L8" s="21"/>
      <c r="M8" s="21"/>
      <c r="O8" s="20" t="s">
        <v>7</v>
      </c>
      <c r="P8" s="21"/>
      <c r="Q8" s="21"/>
      <c r="R8" s="21"/>
      <c r="S8" s="21"/>
      <c r="T8" s="21"/>
      <c r="U8" s="21"/>
      <c r="V8" s="21"/>
      <c r="W8" s="21"/>
    </row>
    <row r="9" spans="1:23" ht="18">
      <c r="A9" s="22" t="s">
        <v>8</v>
      </c>
      <c r="C9" s="22" t="s">
        <v>9</v>
      </c>
      <c r="E9" s="22" t="s">
        <v>10</v>
      </c>
      <c r="G9" s="22" t="s">
        <v>11</v>
      </c>
      <c r="I9" s="22" t="s">
        <v>12</v>
      </c>
      <c r="J9" s="24"/>
      <c r="L9" s="22" t="s">
        <v>13</v>
      </c>
      <c r="M9" s="24"/>
      <c r="O9" s="22" t="s">
        <v>9</v>
      </c>
      <c r="Q9" s="25" t="s">
        <v>14</v>
      </c>
      <c r="S9" s="22" t="s">
        <v>10</v>
      </c>
      <c r="U9" s="22" t="s">
        <v>11</v>
      </c>
      <c r="W9" s="25" t="s">
        <v>15</v>
      </c>
    </row>
    <row r="10" spans="1:23" ht="18">
      <c r="A10" s="23"/>
      <c r="C10" s="23"/>
      <c r="E10" s="23"/>
      <c r="G10" s="23"/>
      <c r="I10" s="2" t="s">
        <v>9</v>
      </c>
      <c r="J10" s="2" t="s">
        <v>10</v>
      </c>
      <c r="L10" s="2" t="s">
        <v>9</v>
      </c>
      <c r="M10" s="2" t="s">
        <v>16</v>
      </c>
      <c r="O10" s="23"/>
      <c r="Q10" s="23"/>
      <c r="S10" s="23"/>
      <c r="U10" s="23"/>
      <c r="W10" s="23"/>
    </row>
    <row r="11" spans="1:23" ht="18">
      <c r="A11" s="3" t="s">
        <v>17</v>
      </c>
      <c r="C11" s="4">
        <v>206249</v>
      </c>
      <c r="E11" s="4">
        <v>11273373645</v>
      </c>
      <c r="G11" s="4">
        <v>29544669148</v>
      </c>
      <c r="I11" s="4">
        <v>0</v>
      </c>
      <c r="J11" s="4">
        <v>0</v>
      </c>
      <c r="L11" s="4">
        <v>50000</v>
      </c>
      <c r="M11" s="4">
        <v>7099159979</v>
      </c>
      <c r="O11" s="4">
        <v>1249992</v>
      </c>
      <c r="Q11" s="4">
        <v>16323</v>
      </c>
      <c r="S11" s="4">
        <v>8540421329</v>
      </c>
      <c r="U11" s="4">
        <v>20282217880</v>
      </c>
      <c r="W11" s="5">
        <v>2.704197486267149E-2</v>
      </c>
    </row>
    <row r="12" spans="1:23" ht="18">
      <c r="A12" s="3" t="s">
        <v>18</v>
      </c>
      <c r="C12" s="4">
        <v>3685459</v>
      </c>
      <c r="E12" s="4">
        <v>6529795984</v>
      </c>
      <c r="G12" s="4">
        <v>11979744797</v>
      </c>
      <c r="I12" s="4">
        <v>0</v>
      </c>
      <c r="J12" s="4">
        <v>0</v>
      </c>
      <c r="L12" s="4">
        <v>0</v>
      </c>
      <c r="M12" s="4">
        <v>0</v>
      </c>
      <c r="N12" s="6"/>
      <c r="O12" s="4">
        <v>3685459</v>
      </c>
      <c r="Q12" s="4">
        <v>3180</v>
      </c>
      <c r="S12" s="4">
        <v>6529795984</v>
      </c>
      <c r="U12" s="4">
        <v>11650027050</v>
      </c>
      <c r="W12" s="5">
        <v>1.5532805164577144E-2</v>
      </c>
    </row>
    <row r="13" spans="1:23" ht="18">
      <c r="A13" s="3" t="s">
        <v>19</v>
      </c>
      <c r="C13" s="4">
        <v>1036153</v>
      </c>
      <c r="E13" s="4">
        <v>6824977909</v>
      </c>
      <c r="G13" s="4">
        <v>5437306069</v>
      </c>
      <c r="I13" s="4">
        <v>0</v>
      </c>
      <c r="J13" s="4">
        <v>0</v>
      </c>
      <c r="L13" s="4">
        <v>0</v>
      </c>
      <c r="M13" s="4">
        <v>0</v>
      </c>
      <c r="N13" s="6"/>
      <c r="O13" s="4">
        <v>1036153</v>
      </c>
      <c r="Q13" s="4">
        <v>6135</v>
      </c>
      <c r="S13" s="4">
        <v>6824977909</v>
      </c>
      <c r="U13" s="4">
        <v>6318975703</v>
      </c>
      <c r="W13" s="5">
        <v>8.424994895990039E-3</v>
      </c>
    </row>
    <row r="14" spans="1:23" ht="36">
      <c r="A14" s="3" t="s">
        <v>20</v>
      </c>
      <c r="C14" s="4">
        <v>38137</v>
      </c>
      <c r="E14" s="4">
        <v>26720135</v>
      </c>
      <c r="G14" s="4">
        <v>26537059</v>
      </c>
      <c r="I14" s="4">
        <v>0</v>
      </c>
      <c r="J14" s="4">
        <v>0</v>
      </c>
      <c r="L14" s="4">
        <v>0</v>
      </c>
      <c r="M14" s="4">
        <v>0</v>
      </c>
      <c r="N14" s="6"/>
      <c r="O14" s="4">
        <v>38137</v>
      </c>
      <c r="Q14" s="4">
        <v>700</v>
      </c>
      <c r="S14" s="4">
        <v>26720135</v>
      </c>
      <c r="U14" s="4">
        <v>26537059</v>
      </c>
      <c r="W14" s="5">
        <v>3.5381460087501543E-5</v>
      </c>
    </row>
    <row r="15" spans="1:23" ht="36">
      <c r="A15" s="3" t="s">
        <v>21</v>
      </c>
      <c r="C15" s="1">
        <v>0</v>
      </c>
      <c r="E15" s="1">
        <v>0</v>
      </c>
      <c r="G15" s="1">
        <v>0</v>
      </c>
      <c r="H15" s="6"/>
      <c r="I15" s="4">
        <v>108053</v>
      </c>
      <c r="J15" s="4">
        <v>54075554</v>
      </c>
      <c r="L15" s="4">
        <v>0</v>
      </c>
      <c r="M15" s="4">
        <v>0</v>
      </c>
      <c r="O15" s="4">
        <v>108053</v>
      </c>
      <c r="Q15" s="4">
        <v>500</v>
      </c>
      <c r="S15" s="4">
        <v>54075554</v>
      </c>
      <c r="U15" s="4">
        <v>53705042</v>
      </c>
      <c r="W15" s="5">
        <v>7.1604121618020831E-5</v>
      </c>
    </row>
    <row r="16" spans="1:23" ht="18">
      <c r="A16" s="3" t="s">
        <v>22</v>
      </c>
      <c r="C16" s="4">
        <v>900000</v>
      </c>
      <c r="E16" s="4">
        <v>10507247741</v>
      </c>
      <c r="G16" s="4">
        <v>10596175380</v>
      </c>
      <c r="I16" s="4">
        <v>0</v>
      </c>
      <c r="J16" s="4">
        <v>0</v>
      </c>
      <c r="L16" s="4">
        <v>0</v>
      </c>
      <c r="M16" s="4">
        <v>0</v>
      </c>
      <c r="N16" s="6"/>
      <c r="O16" s="4">
        <v>900000</v>
      </c>
      <c r="Q16" s="4">
        <v>9950</v>
      </c>
      <c r="S16" s="4">
        <v>10507247741</v>
      </c>
      <c r="U16" s="4">
        <v>8901717750</v>
      </c>
      <c r="W16" s="5">
        <v>1.1868525871002851E-2</v>
      </c>
    </row>
    <row r="17" spans="1:23" ht="18">
      <c r="A17" s="3" t="s">
        <v>23</v>
      </c>
      <c r="C17" s="4">
        <v>25453</v>
      </c>
      <c r="E17" s="4">
        <v>25476109</v>
      </c>
      <c r="G17" s="4">
        <v>25301555</v>
      </c>
      <c r="I17" s="4">
        <v>0</v>
      </c>
      <c r="J17" s="4">
        <v>0</v>
      </c>
      <c r="L17" s="4">
        <v>0</v>
      </c>
      <c r="M17" s="4">
        <v>0</v>
      </c>
      <c r="N17" s="6"/>
      <c r="O17" s="4">
        <v>25453</v>
      </c>
      <c r="Q17" s="4">
        <v>1000</v>
      </c>
      <c r="S17" s="4">
        <v>25476109</v>
      </c>
      <c r="U17" s="4">
        <v>25301555</v>
      </c>
      <c r="W17" s="5">
        <v>3.3734181258903827E-5</v>
      </c>
    </row>
    <row r="18" spans="1:23" ht="36">
      <c r="A18" s="3" t="s">
        <v>24</v>
      </c>
      <c r="H18" s="6"/>
      <c r="I18" s="4">
        <v>62000000</v>
      </c>
      <c r="J18" s="4">
        <v>62056296000</v>
      </c>
      <c r="L18" s="4">
        <v>0</v>
      </c>
      <c r="M18" s="4">
        <v>0</v>
      </c>
      <c r="O18" s="4">
        <v>62000000</v>
      </c>
      <c r="Q18" s="4">
        <v>1000</v>
      </c>
      <c r="S18" s="4">
        <v>62056296000</v>
      </c>
      <c r="U18" s="4">
        <v>61631100000</v>
      </c>
      <c r="W18" s="5">
        <v>8.2171815075619964E-2</v>
      </c>
    </row>
    <row r="19" spans="1:23" ht="36">
      <c r="A19" s="3" t="s">
        <v>25</v>
      </c>
      <c r="C19" s="4">
        <v>325402</v>
      </c>
      <c r="E19" s="4">
        <v>2485071656</v>
      </c>
      <c r="G19" s="4">
        <v>6641400999</v>
      </c>
      <c r="I19" s="4">
        <v>0</v>
      </c>
      <c r="J19" s="4">
        <v>0</v>
      </c>
      <c r="L19" s="4">
        <v>0</v>
      </c>
      <c r="M19" s="4">
        <v>0</v>
      </c>
      <c r="N19" s="6"/>
      <c r="O19" s="4">
        <v>325402</v>
      </c>
      <c r="Q19" s="4">
        <v>18691</v>
      </c>
      <c r="S19" s="4">
        <v>2485071656</v>
      </c>
      <c r="U19" s="4">
        <v>6045900354</v>
      </c>
      <c r="W19" s="5">
        <v>8.06090765627278E-3</v>
      </c>
    </row>
    <row r="20" spans="1:23" ht="36">
      <c r="A20" s="3" t="s">
        <v>26</v>
      </c>
      <c r="C20" s="4">
        <v>1500000</v>
      </c>
      <c r="E20" s="4">
        <v>21471373376</v>
      </c>
      <c r="G20" s="4">
        <v>16088699250</v>
      </c>
      <c r="I20" s="4">
        <v>0</v>
      </c>
      <c r="J20" s="4">
        <v>0</v>
      </c>
      <c r="L20" s="4">
        <v>0</v>
      </c>
      <c r="M20" s="4">
        <v>0</v>
      </c>
      <c r="N20" s="6"/>
      <c r="O20" s="4">
        <v>1500000</v>
      </c>
      <c r="Q20" s="4">
        <v>10167</v>
      </c>
      <c r="S20" s="4">
        <v>21471373376</v>
      </c>
      <c r="U20" s="4">
        <v>15159759525</v>
      </c>
      <c r="W20" s="5">
        <v>2.0212278480818423E-2</v>
      </c>
    </row>
    <row r="21" spans="1:23" ht="36">
      <c r="A21" s="3" t="s">
        <v>27</v>
      </c>
      <c r="C21" s="4">
        <v>150000</v>
      </c>
      <c r="E21" s="4">
        <v>13325142735</v>
      </c>
      <c r="G21" s="4">
        <v>16487412705</v>
      </c>
      <c r="I21" s="4">
        <v>0</v>
      </c>
      <c r="J21" s="4">
        <v>0</v>
      </c>
      <c r="L21" s="4">
        <v>150000</v>
      </c>
      <c r="M21" s="4">
        <v>16608161730</v>
      </c>
      <c r="O21" s="1">
        <v>0</v>
      </c>
      <c r="Q21" s="1">
        <v>0</v>
      </c>
      <c r="S21" s="1">
        <v>0</v>
      </c>
      <c r="U21" s="1">
        <v>0</v>
      </c>
      <c r="W21" s="1">
        <v>0</v>
      </c>
    </row>
    <row r="22" spans="1:23" ht="18">
      <c r="A22" s="3" t="s">
        <v>28</v>
      </c>
      <c r="C22" s="4">
        <v>100000</v>
      </c>
      <c r="E22" s="4">
        <v>3401192061</v>
      </c>
      <c r="G22" s="4">
        <v>3485835135</v>
      </c>
      <c r="I22" s="4">
        <v>0</v>
      </c>
      <c r="J22" s="4">
        <v>0</v>
      </c>
      <c r="L22" s="1">
        <v>0</v>
      </c>
      <c r="M22" s="1">
        <v>0</v>
      </c>
      <c r="N22" s="6"/>
      <c r="O22" s="4">
        <v>100000</v>
      </c>
      <c r="Q22" s="4">
        <v>27707</v>
      </c>
      <c r="S22" s="4">
        <v>3401192061</v>
      </c>
      <c r="U22" s="4">
        <v>2754214335</v>
      </c>
      <c r="W22" s="5">
        <v>3.6721523875809714E-3</v>
      </c>
    </row>
    <row r="23" spans="1:23" ht="18">
      <c r="A23" s="3" t="s">
        <v>29</v>
      </c>
      <c r="C23" s="4">
        <v>1394767</v>
      </c>
      <c r="E23" s="4">
        <v>4652979483</v>
      </c>
      <c r="G23" s="4">
        <v>8275828306</v>
      </c>
      <c r="I23" s="4">
        <v>0</v>
      </c>
      <c r="J23" s="4">
        <v>0</v>
      </c>
      <c r="L23" s="1">
        <v>0</v>
      </c>
      <c r="M23" s="1">
        <v>0</v>
      </c>
      <c r="N23" s="6"/>
      <c r="O23" s="4">
        <v>1394767</v>
      </c>
      <c r="Q23" s="4">
        <v>4966</v>
      </c>
      <c r="S23" s="4">
        <v>4652979483</v>
      </c>
      <c r="U23" s="4">
        <v>6885200765</v>
      </c>
      <c r="W23" s="5">
        <v>9.1799342218473641E-3</v>
      </c>
    </row>
    <row r="24" spans="1:23" ht="18">
      <c r="A24" s="3" t="s">
        <v>30</v>
      </c>
      <c r="C24" s="4">
        <v>3625000</v>
      </c>
      <c r="E24" s="4">
        <v>46456760231</v>
      </c>
      <c r="G24" s="4">
        <v>52321821750</v>
      </c>
      <c r="I24" s="4">
        <v>0</v>
      </c>
      <c r="J24" s="4">
        <v>0</v>
      </c>
      <c r="L24" s="4">
        <v>1500000</v>
      </c>
      <c r="M24" s="4">
        <v>21640282096</v>
      </c>
      <c r="O24" s="4">
        <v>2125000</v>
      </c>
      <c r="Q24" s="4">
        <v>14620</v>
      </c>
      <c r="S24" s="4">
        <v>27233273239</v>
      </c>
      <c r="U24" s="4">
        <v>30882648375</v>
      </c>
      <c r="W24" s="5">
        <v>4.117536878809392E-2</v>
      </c>
    </row>
    <row r="25" spans="1:23" ht="18">
      <c r="A25" s="3" t="s">
        <v>31</v>
      </c>
      <c r="C25" s="4">
        <v>2827514</v>
      </c>
      <c r="E25" s="4">
        <v>31111473343</v>
      </c>
      <c r="G25" s="4">
        <v>28472292655</v>
      </c>
      <c r="I25" s="4">
        <v>0</v>
      </c>
      <c r="J25" s="4">
        <v>0</v>
      </c>
      <c r="L25" s="1">
        <v>0</v>
      </c>
      <c r="M25" s="1">
        <v>0</v>
      </c>
      <c r="N25" s="6"/>
      <c r="O25" s="4">
        <v>2827514</v>
      </c>
      <c r="Q25" s="4">
        <v>9160</v>
      </c>
      <c r="S25" s="4">
        <v>31111473343</v>
      </c>
      <c r="U25" s="4">
        <v>25745923072</v>
      </c>
      <c r="W25" s="5">
        <v>3.4326650499885959E-2</v>
      </c>
    </row>
    <row r="26" spans="1:23" ht="18">
      <c r="A26" s="3" t="s">
        <v>32</v>
      </c>
      <c r="C26" s="4">
        <v>1816</v>
      </c>
      <c r="E26" s="4">
        <v>3457167</v>
      </c>
      <c r="G26" s="4">
        <v>5195351</v>
      </c>
      <c r="I26" s="4">
        <v>0</v>
      </c>
      <c r="J26" s="4">
        <v>0</v>
      </c>
      <c r="L26" s="1">
        <v>0</v>
      </c>
      <c r="M26" s="1">
        <v>0</v>
      </c>
      <c r="N26" s="6"/>
      <c r="O26" s="4">
        <v>1816</v>
      </c>
      <c r="Q26" s="4">
        <v>2786</v>
      </c>
      <c r="S26" s="4">
        <v>3457167</v>
      </c>
      <c r="U26" s="4">
        <v>5029273</v>
      </c>
      <c r="W26" s="5">
        <v>6.7054537550166794E-6</v>
      </c>
    </row>
    <row r="27" spans="1:23" ht="36">
      <c r="A27" s="3" t="s">
        <v>33</v>
      </c>
      <c r="C27" s="4">
        <v>550000</v>
      </c>
      <c r="E27" s="4">
        <v>9763581664</v>
      </c>
      <c r="G27" s="4">
        <v>9281246040</v>
      </c>
      <c r="I27" s="4">
        <v>0</v>
      </c>
      <c r="J27" s="4">
        <v>0</v>
      </c>
      <c r="L27" s="1">
        <v>0</v>
      </c>
      <c r="M27" s="1">
        <v>0</v>
      </c>
      <c r="N27" s="6"/>
      <c r="O27" s="4">
        <v>550000</v>
      </c>
      <c r="Q27" s="4">
        <v>13603</v>
      </c>
      <c r="S27" s="4">
        <v>9763581664</v>
      </c>
      <c r="U27" s="4">
        <v>7437134182</v>
      </c>
      <c r="W27" s="5">
        <v>9.9158187132125843E-3</v>
      </c>
    </row>
    <row r="28" spans="1:23" ht="18">
      <c r="A28" s="3" t="s">
        <v>34</v>
      </c>
      <c r="C28" s="4">
        <v>200000</v>
      </c>
      <c r="E28" s="4">
        <v>4133262355</v>
      </c>
      <c r="G28" s="4">
        <v>4210795800</v>
      </c>
      <c r="I28" s="4">
        <v>0</v>
      </c>
      <c r="J28" s="4">
        <v>0</v>
      </c>
      <c r="L28" s="1">
        <v>0</v>
      </c>
      <c r="M28" s="1">
        <v>0</v>
      </c>
      <c r="N28" s="6"/>
      <c r="O28" s="4">
        <v>200000</v>
      </c>
      <c r="Q28" s="4">
        <v>19990</v>
      </c>
      <c r="S28" s="4">
        <v>4133262355</v>
      </c>
      <c r="U28" s="4">
        <v>3974211900</v>
      </c>
      <c r="W28" s="5">
        <v>5.2987567205214289E-3</v>
      </c>
    </row>
    <row r="29" spans="1:23" ht="36">
      <c r="A29" s="3" t="s">
        <v>35</v>
      </c>
      <c r="C29" s="4">
        <v>303736</v>
      </c>
      <c r="E29" s="4">
        <v>6171439382</v>
      </c>
      <c r="G29" s="4">
        <v>9856464723</v>
      </c>
      <c r="I29" s="4">
        <v>0</v>
      </c>
      <c r="J29" s="4">
        <v>0</v>
      </c>
      <c r="L29" s="1">
        <v>0</v>
      </c>
      <c r="M29" s="1">
        <v>0</v>
      </c>
      <c r="N29" s="6"/>
      <c r="O29" s="4">
        <v>303736</v>
      </c>
      <c r="Q29" s="4">
        <v>29664</v>
      </c>
      <c r="S29" s="4">
        <v>6171439382</v>
      </c>
      <c r="U29" s="4">
        <v>8956415057</v>
      </c>
      <c r="W29" s="5">
        <v>1.1941452964563382E-2</v>
      </c>
    </row>
    <row r="30" spans="1:23" ht="18">
      <c r="A30" s="3" t="s">
        <v>36</v>
      </c>
      <c r="C30" s="4">
        <v>1000000</v>
      </c>
      <c r="E30" s="4">
        <v>15256339296</v>
      </c>
      <c r="G30" s="4">
        <v>18777604500</v>
      </c>
      <c r="I30" s="4">
        <v>0</v>
      </c>
      <c r="J30" s="4">
        <v>0</v>
      </c>
      <c r="L30" s="1">
        <v>0</v>
      </c>
      <c r="M30" s="1">
        <v>0</v>
      </c>
      <c r="N30" s="6"/>
      <c r="O30" s="4">
        <v>1000000</v>
      </c>
      <c r="Q30" s="4">
        <v>12550</v>
      </c>
      <c r="S30" s="4">
        <v>10441284302</v>
      </c>
      <c r="U30" s="4">
        <v>12475327500</v>
      </c>
      <c r="W30" s="5">
        <v>1.6633165793532752E-2</v>
      </c>
    </row>
    <row r="31" spans="1:23" ht="36">
      <c r="A31" s="3" t="s">
        <v>37</v>
      </c>
      <c r="H31" s="6"/>
      <c r="I31" s="4">
        <v>0</v>
      </c>
      <c r="J31" s="4">
        <v>0</v>
      </c>
      <c r="L31" s="1">
        <v>0</v>
      </c>
      <c r="M31" s="1">
        <v>0</v>
      </c>
      <c r="N31" s="6"/>
      <c r="O31" s="4">
        <v>510000</v>
      </c>
      <c r="Q31" s="4">
        <v>10980</v>
      </c>
      <c r="S31" s="4">
        <v>4815054994</v>
      </c>
      <c r="U31" s="4">
        <v>5566481190</v>
      </c>
      <c r="W31" s="5">
        <v>7.4217053235557532E-3</v>
      </c>
    </row>
    <row r="32" spans="1:23" ht="18">
      <c r="A32" s="3" t="s">
        <v>38</v>
      </c>
      <c r="C32" s="4">
        <v>6489569</v>
      </c>
      <c r="E32" s="4">
        <v>63022305962</v>
      </c>
      <c r="G32" s="4">
        <v>70186401981</v>
      </c>
      <c r="I32" s="4">
        <v>0</v>
      </c>
      <c r="J32" s="4">
        <v>0</v>
      </c>
      <c r="L32" s="4">
        <v>6400000</v>
      </c>
      <c r="M32" s="4">
        <v>70733054491</v>
      </c>
      <c r="O32" s="4">
        <v>89569</v>
      </c>
      <c r="Q32" s="4">
        <v>10120</v>
      </c>
      <c r="S32" s="4">
        <v>869833563</v>
      </c>
      <c r="U32" s="4">
        <v>901044972</v>
      </c>
      <c r="W32" s="5">
        <v>1.2013496564883827E-3</v>
      </c>
    </row>
    <row r="33" spans="1:23" ht="18">
      <c r="A33" s="3" t="s">
        <v>39</v>
      </c>
      <c r="C33" s="4">
        <v>1430000</v>
      </c>
      <c r="E33" s="4">
        <v>10971106870</v>
      </c>
      <c r="G33" s="4">
        <v>10078374735</v>
      </c>
      <c r="I33" s="4">
        <v>0</v>
      </c>
      <c r="J33" s="4">
        <v>0</v>
      </c>
      <c r="L33" s="4">
        <v>0</v>
      </c>
      <c r="M33" s="4">
        <v>0</v>
      </c>
      <c r="N33" s="6"/>
      <c r="O33" s="4">
        <v>1430000</v>
      </c>
      <c r="Q33" s="4">
        <v>5310</v>
      </c>
      <c r="S33" s="4">
        <v>10971106870</v>
      </c>
      <c r="U33" s="4">
        <v>7548119865</v>
      </c>
      <c r="W33" s="5">
        <v>1.0063794248608147E-2</v>
      </c>
    </row>
    <row r="34" spans="1:23" ht="18">
      <c r="A34" s="3" t="s">
        <v>40</v>
      </c>
      <c r="C34" s="4">
        <v>1430000</v>
      </c>
      <c r="E34" s="4">
        <v>9541106870</v>
      </c>
      <c r="G34" s="4">
        <v>6553075815</v>
      </c>
      <c r="I34" s="4">
        <v>0</v>
      </c>
      <c r="J34" s="4">
        <v>0</v>
      </c>
      <c r="L34" s="4">
        <v>0</v>
      </c>
      <c r="M34" s="4">
        <v>0</v>
      </c>
      <c r="N34" s="6"/>
      <c r="O34" s="4">
        <v>1430000</v>
      </c>
      <c r="Q34" s="4">
        <v>3055</v>
      </c>
      <c r="S34" s="4">
        <v>9541106870</v>
      </c>
      <c r="U34" s="4">
        <v>4342656532</v>
      </c>
      <c r="W34" s="5">
        <v>5.789998385302828E-3</v>
      </c>
    </row>
    <row r="35" spans="1:23" ht="36">
      <c r="A35" s="3" t="s">
        <v>41</v>
      </c>
      <c r="C35" s="4">
        <v>497171</v>
      </c>
      <c r="E35" s="4">
        <v>15648942680</v>
      </c>
      <c r="G35" s="4">
        <v>10170900094</v>
      </c>
      <c r="I35" s="4">
        <v>0</v>
      </c>
      <c r="J35" s="4">
        <v>0</v>
      </c>
      <c r="L35" s="4">
        <v>0</v>
      </c>
      <c r="M35" s="4">
        <v>0</v>
      </c>
      <c r="N35" s="6"/>
      <c r="O35" s="4">
        <v>497171</v>
      </c>
      <c r="Q35" s="4">
        <v>19400</v>
      </c>
      <c r="S35" s="4">
        <v>15648942680</v>
      </c>
      <c r="U35" s="4">
        <v>9587728951</v>
      </c>
      <c r="W35" s="5">
        <v>1.2783174247364396E-2</v>
      </c>
    </row>
    <row r="36" spans="1:23" ht="18">
      <c r="A36" s="3" t="s">
        <v>42</v>
      </c>
      <c r="C36" s="4">
        <v>2000000</v>
      </c>
      <c r="E36" s="4">
        <v>30084836851</v>
      </c>
      <c r="G36" s="4">
        <v>26421849000</v>
      </c>
      <c r="I36" s="4">
        <v>0</v>
      </c>
      <c r="J36" s="4">
        <v>0</v>
      </c>
      <c r="L36" s="4">
        <v>0</v>
      </c>
      <c r="M36" s="4">
        <v>0</v>
      </c>
      <c r="N36" s="6"/>
      <c r="O36" s="4">
        <v>4000000</v>
      </c>
      <c r="Q36" s="4">
        <v>6440</v>
      </c>
      <c r="S36" s="4">
        <v>30084836851</v>
      </c>
      <c r="U36" s="4">
        <v>25606728000</v>
      </c>
      <c r="W36" s="5">
        <v>3.414106381206404E-2</v>
      </c>
    </row>
    <row r="37" spans="1:23" ht="18">
      <c r="A37" s="3" t="s">
        <v>43</v>
      </c>
      <c r="C37" s="4">
        <v>722222</v>
      </c>
      <c r="E37" s="4">
        <v>5304189974</v>
      </c>
      <c r="G37" s="4">
        <v>11371928501</v>
      </c>
      <c r="I37" s="4">
        <v>0</v>
      </c>
      <c r="J37" s="4">
        <v>0</v>
      </c>
      <c r="L37" s="4">
        <v>0</v>
      </c>
      <c r="M37" s="4">
        <v>0</v>
      </c>
      <c r="N37" s="6"/>
      <c r="O37" s="4">
        <v>722222</v>
      </c>
      <c r="Q37" s="4">
        <v>15100</v>
      </c>
      <c r="S37" s="4">
        <v>5304189974</v>
      </c>
      <c r="U37" s="4">
        <v>10840664164</v>
      </c>
      <c r="W37" s="5">
        <v>1.4453693849064973E-2</v>
      </c>
    </row>
    <row r="38" spans="1:23" ht="18">
      <c r="A38" s="3" t="s">
        <v>44</v>
      </c>
      <c r="C38" s="4">
        <v>49019</v>
      </c>
      <c r="E38" s="4">
        <v>375088022</v>
      </c>
      <c r="G38" s="4">
        <v>536975253</v>
      </c>
      <c r="I38" s="4">
        <v>0</v>
      </c>
      <c r="J38" s="4">
        <v>0</v>
      </c>
      <c r="L38" s="4">
        <v>0</v>
      </c>
      <c r="M38" s="4">
        <v>0</v>
      </c>
      <c r="N38" s="6"/>
      <c r="O38" s="4">
        <v>89959</v>
      </c>
      <c r="Q38" s="4">
        <v>5640</v>
      </c>
      <c r="S38" s="4">
        <v>375088022</v>
      </c>
      <c r="U38" s="4">
        <v>504349916</v>
      </c>
      <c r="W38" s="5">
        <v>6.7244212793470285E-4</v>
      </c>
    </row>
    <row r="39" spans="1:23" ht="18">
      <c r="A39" s="3" t="s">
        <v>45</v>
      </c>
      <c r="C39" s="15">
        <v>0</v>
      </c>
      <c r="D39" s="15"/>
      <c r="E39" s="15">
        <v>0</v>
      </c>
      <c r="F39" s="15"/>
      <c r="G39" s="15">
        <v>0</v>
      </c>
      <c r="H39" s="6"/>
      <c r="I39" s="4">
        <v>700000</v>
      </c>
      <c r="J39" s="4">
        <v>66296316395</v>
      </c>
      <c r="L39" s="4">
        <v>0</v>
      </c>
      <c r="M39" s="4">
        <v>0</v>
      </c>
      <c r="O39" s="4">
        <v>700000</v>
      </c>
      <c r="Q39" s="4">
        <v>89190</v>
      </c>
      <c r="S39" s="4">
        <v>66296316395</v>
      </c>
      <c r="U39" s="4">
        <v>62061523650</v>
      </c>
      <c r="W39" s="5">
        <v>8.2745692429293249E-2</v>
      </c>
    </row>
    <row r="40" spans="1:23" ht="18">
      <c r="A40" s="3" t="s">
        <v>46</v>
      </c>
      <c r="C40" s="4">
        <v>1119227</v>
      </c>
      <c r="E40" s="4">
        <v>28908125542</v>
      </c>
      <c r="G40" s="4">
        <v>26990889960</v>
      </c>
      <c r="I40" s="4">
        <v>0</v>
      </c>
      <c r="J40" s="4">
        <v>0</v>
      </c>
      <c r="L40" s="4">
        <v>0</v>
      </c>
      <c r="M40" s="4">
        <v>0</v>
      </c>
      <c r="N40" s="6"/>
      <c r="O40" s="4">
        <v>1119227</v>
      </c>
      <c r="Q40" s="4">
        <v>21240</v>
      </c>
      <c r="S40" s="4">
        <v>28908125542</v>
      </c>
      <c r="U40" s="4">
        <v>23630935810</v>
      </c>
      <c r="W40" s="5">
        <v>3.1506769917187358E-2</v>
      </c>
    </row>
    <row r="41" spans="1:23" ht="18">
      <c r="A41" s="3" t="s">
        <v>47</v>
      </c>
      <c r="C41" s="4">
        <v>450000</v>
      </c>
      <c r="E41" s="4">
        <f>42131577349-30</f>
        <v>42131577319</v>
      </c>
      <c r="G41" s="4">
        <f>51185324385-30</f>
        <v>51185324355</v>
      </c>
      <c r="I41" s="4">
        <v>0</v>
      </c>
      <c r="J41" s="4">
        <v>0</v>
      </c>
      <c r="L41" s="4">
        <v>100000</v>
      </c>
      <c r="M41" s="4">
        <v>11394689663</v>
      </c>
      <c r="O41" s="4">
        <v>350000</v>
      </c>
      <c r="Q41" s="4">
        <v>105227</v>
      </c>
      <c r="S41" s="4">
        <f>32769004605-30</f>
        <v>32769004575</v>
      </c>
      <c r="U41" s="4">
        <f>36610314772-30</f>
        <v>36610314742</v>
      </c>
      <c r="W41" s="5">
        <v>4.8811979914442902E-2</v>
      </c>
    </row>
    <row r="42" spans="1:23" ht="18.75" thickBot="1">
      <c r="A42" s="7" t="s">
        <v>48</v>
      </c>
      <c r="C42" s="7">
        <f>SUM(C11:$C$41)</f>
        <v>32056894</v>
      </c>
      <c r="E42" s="7">
        <f>SUM(E11:$E$41)</f>
        <v>399406944362</v>
      </c>
      <c r="G42" s="7">
        <f>SUM(G11:$G$41)</f>
        <v>445010050916</v>
      </c>
      <c r="I42" s="7">
        <f>SUM(I11:$I$41)</f>
        <v>62808053</v>
      </c>
      <c r="J42" s="7">
        <f>SUM(J11:$J$41)</f>
        <v>128406687949</v>
      </c>
      <c r="L42" s="7">
        <f>SUM(L11:$L$41)</f>
        <v>8200000</v>
      </c>
      <c r="M42" s="7">
        <f>SUM(M11:$M$41)</f>
        <v>127475347959</v>
      </c>
      <c r="O42" s="7">
        <f>SUM(O11:$O$41)</f>
        <v>90309630</v>
      </c>
      <c r="Q42" s="7">
        <f>SUM(Q11:$Q$41)</f>
        <v>494394</v>
      </c>
      <c r="S42" s="7">
        <f>SUM(S11:$S$41)</f>
        <v>421017005125</v>
      </c>
      <c r="U42" s="7">
        <f>SUM(U11:$U$41)</f>
        <v>416411894169</v>
      </c>
      <c r="W42" s="8">
        <f>SUM(W11:$W$41)</f>
        <v>0.55519569122421719</v>
      </c>
    </row>
    <row r="43" spans="1:23" ht="18">
      <c r="C43" s="9"/>
      <c r="E43" s="9"/>
      <c r="G43" s="9"/>
      <c r="I43" s="9"/>
      <c r="J43" s="9"/>
      <c r="L43" s="9"/>
      <c r="M43" s="9"/>
      <c r="O43" s="9"/>
      <c r="Q43" s="9"/>
      <c r="S43" s="9"/>
      <c r="U43" s="9"/>
      <c r="W43" s="9"/>
    </row>
    <row r="44" spans="1:23" s="32" customFormat="1">
      <c r="U44" s="33"/>
    </row>
    <row r="45" spans="1:23" s="32" customFormat="1">
      <c r="U45" s="34"/>
    </row>
    <row r="46" spans="1:23" s="32" customFormat="1"/>
    <row r="47" spans="1:23" s="32" customFormat="1" ht="18">
      <c r="A47" s="35"/>
      <c r="C47" s="35"/>
      <c r="E47" s="35"/>
      <c r="G47" s="35"/>
      <c r="I47" s="35"/>
      <c r="J47" s="35"/>
      <c r="L47" s="35"/>
      <c r="M47" s="35"/>
      <c r="O47" s="35"/>
      <c r="Q47" s="35"/>
      <c r="S47" s="35"/>
      <c r="U47" s="35"/>
      <c r="W47" s="36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0.100000000000001" customHeight="1">
      <c r="A2" s="26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5" spans="1:17" ht="18.75">
      <c r="A5" s="27" t="s">
        <v>49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>
      <c r="C7" s="20" t="s">
        <v>5</v>
      </c>
      <c r="D7" s="21"/>
      <c r="E7" s="21"/>
      <c r="F7" s="21"/>
      <c r="G7" s="21"/>
      <c r="H7" s="21"/>
      <c r="I7" s="21"/>
      <c r="K7" s="20" t="s">
        <v>7</v>
      </c>
      <c r="L7" s="21"/>
      <c r="M7" s="21"/>
      <c r="N7" s="21"/>
      <c r="O7" s="21"/>
      <c r="P7" s="21"/>
      <c r="Q7" s="21"/>
    </row>
    <row r="8" spans="1:17" ht="18.75">
      <c r="A8" s="10" t="s">
        <v>50</v>
      </c>
      <c r="C8" s="10" t="s">
        <v>51</v>
      </c>
      <c r="E8" s="10" t="s">
        <v>52</v>
      </c>
      <c r="G8" s="10" t="s">
        <v>53</v>
      </c>
      <c r="I8" s="10" t="s">
        <v>54</v>
      </c>
      <c r="K8" s="10" t="s">
        <v>51</v>
      </c>
      <c r="M8" s="10" t="s">
        <v>52</v>
      </c>
      <c r="O8" s="10" t="s">
        <v>53</v>
      </c>
      <c r="Q8" s="10" t="s">
        <v>54</v>
      </c>
    </row>
    <row r="9" spans="1:17" ht="18">
      <c r="A9" s="7" t="s">
        <v>48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1"/>
  <sheetViews>
    <sheetView rightToLeft="1" topLeftCell="F1" workbookViewId="0">
      <selection activeCell="AG21" sqref="AG21:AG22"/>
    </sheetView>
  </sheetViews>
  <sheetFormatPr defaultRowHeight="17.25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ht="20.100000000000001" customHeight="1">
      <c r="A2" s="26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5" spans="1:35" ht="18.75">
      <c r="A5" s="27" t="s">
        <v>55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7" spans="1:35" ht="18.75">
      <c r="C7" s="20" t="s">
        <v>56</v>
      </c>
      <c r="D7" s="21"/>
      <c r="E7" s="21"/>
      <c r="F7" s="21"/>
      <c r="G7" s="21"/>
      <c r="H7" s="21"/>
      <c r="I7" s="21"/>
      <c r="J7" s="21"/>
      <c r="K7" s="21"/>
      <c r="L7" s="21"/>
      <c r="M7" s="21"/>
      <c r="O7" s="20" t="s">
        <v>5</v>
      </c>
      <c r="P7" s="21"/>
      <c r="Q7" s="21"/>
      <c r="R7" s="21"/>
      <c r="S7" s="21"/>
      <c r="U7" s="20" t="s">
        <v>6</v>
      </c>
      <c r="V7" s="21"/>
      <c r="W7" s="21"/>
      <c r="X7" s="21"/>
      <c r="Y7" s="21"/>
      <c r="AA7" s="20" t="s">
        <v>7</v>
      </c>
      <c r="AB7" s="21"/>
      <c r="AC7" s="21"/>
      <c r="AD7" s="21"/>
      <c r="AE7" s="21"/>
      <c r="AF7" s="21"/>
      <c r="AG7" s="21"/>
      <c r="AH7" s="21"/>
      <c r="AI7" s="21"/>
    </row>
    <row r="8" spans="1:35" ht="18">
      <c r="A8" s="22" t="s">
        <v>57</v>
      </c>
      <c r="C8" s="25" t="s">
        <v>58</v>
      </c>
      <c r="E8" s="25" t="s">
        <v>59</v>
      </c>
      <c r="G8" s="25" t="s">
        <v>60</v>
      </c>
      <c r="I8" s="25" t="s">
        <v>61</v>
      </c>
      <c r="K8" s="25" t="s">
        <v>62</v>
      </c>
      <c r="M8" s="25" t="s">
        <v>54</v>
      </c>
      <c r="O8" s="22" t="s">
        <v>9</v>
      </c>
      <c r="Q8" s="22" t="s">
        <v>10</v>
      </c>
      <c r="S8" s="22" t="s">
        <v>11</v>
      </c>
      <c r="U8" s="22" t="s">
        <v>12</v>
      </c>
      <c r="V8" s="24"/>
      <c r="X8" s="22" t="s">
        <v>13</v>
      </c>
      <c r="Y8" s="24"/>
      <c r="AA8" s="22" t="s">
        <v>9</v>
      </c>
      <c r="AC8" s="25" t="s">
        <v>63</v>
      </c>
      <c r="AE8" s="22" t="s">
        <v>10</v>
      </c>
      <c r="AG8" s="22" t="s">
        <v>11</v>
      </c>
      <c r="AI8" s="25" t="s">
        <v>15</v>
      </c>
    </row>
    <row r="9" spans="1:35" ht="18">
      <c r="A9" s="23"/>
      <c r="C9" s="23"/>
      <c r="E9" s="23"/>
      <c r="G9" s="23"/>
      <c r="I9" s="23"/>
      <c r="K9" s="23"/>
      <c r="M9" s="23"/>
      <c r="O9" s="23"/>
      <c r="Q9" s="23"/>
      <c r="S9" s="23"/>
      <c r="U9" s="2" t="s">
        <v>9</v>
      </c>
      <c r="V9" s="2" t="s">
        <v>10</v>
      </c>
      <c r="X9" s="2" t="s">
        <v>9</v>
      </c>
      <c r="Y9" s="2" t="s">
        <v>16</v>
      </c>
      <c r="AA9" s="23"/>
      <c r="AC9" s="23"/>
      <c r="AE9" s="23"/>
      <c r="AG9" s="23"/>
      <c r="AI9" s="23"/>
    </row>
    <row r="10" spans="1:35" ht="18">
      <c r="A10" s="3" t="s">
        <v>64</v>
      </c>
      <c r="C10" s="6" t="s">
        <v>65</v>
      </c>
      <c r="E10" s="6" t="s">
        <v>66</v>
      </c>
      <c r="G10" s="6" t="s">
        <v>67</v>
      </c>
      <c r="I10" s="6" t="s">
        <v>68</v>
      </c>
      <c r="K10" s="6" t="s">
        <v>69</v>
      </c>
      <c r="O10" s="4">
        <v>82900</v>
      </c>
      <c r="Q10" s="4">
        <v>79362945909</v>
      </c>
      <c r="S10" s="4">
        <v>80920849137</v>
      </c>
      <c r="U10" s="4">
        <v>0</v>
      </c>
      <c r="V10" s="4">
        <v>0</v>
      </c>
      <c r="X10" s="4">
        <v>0</v>
      </c>
      <c r="Y10" s="4">
        <v>0</v>
      </c>
      <c r="Z10" s="6"/>
      <c r="AA10" s="4">
        <v>82900</v>
      </c>
      <c r="AC10" s="4">
        <v>957160</v>
      </c>
      <c r="AE10" s="4">
        <v>79362945909</v>
      </c>
      <c r="AG10" s="4">
        <v>79334182073</v>
      </c>
      <c r="AI10" s="5">
        <v>0.10577506710862082</v>
      </c>
    </row>
    <row r="11" spans="1:35" ht="36">
      <c r="A11" s="3" t="s">
        <v>70</v>
      </c>
      <c r="C11" s="6" t="s">
        <v>65</v>
      </c>
      <c r="E11" s="6" t="s">
        <v>66</v>
      </c>
      <c r="G11" s="6" t="s">
        <v>71</v>
      </c>
      <c r="I11" s="6" t="s">
        <v>72</v>
      </c>
      <c r="K11" s="6" t="s">
        <v>73</v>
      </c>
      <c r="O11" s="4">
        <v>44598</v>
      </c>
      <c r="Q11" s="4">
        <v>34922561783</v>
      </c>
      <c r="S11" s="4">
        <v>43429508623</v>
      </c>
      <c r="U11" s="4">
        <v>0</v>
      </c>
      <c r="V11" s="4">
        <v>0</v>
      </c>
      <c r="X11" s="4">
        <v>0</v>
      </c>
      <c r="Y11" s="4">
        <v>0</v>
      </c>
      <c r="Z11" s="6"/>
      <c r="AA11" s="4">
        <v>44598</v>
      </c>
      <c r="AC11" s="4">
        <v>990007</v>
      </c>
      <c r="AE11" s="4">
        <v>34922561783</v>
      </c>
      <c r="AG11" s="4">
        <v>44144329576</v>
      </c>
      <c r="AI11" s="5">
        <v>5.8856968098188953E-2</v>
      </c>
    </row>
    <row r="12" spans="1:35" ht="36">
      <c r="A12" s="3" t="s">
        <v>74</v>
      </c>
      <c r="C12" s="6" t="s">
        <v>75</v>
      </c>
      <c r="E12" s="6" t="s">
        <v>66</v>
      </c>
      <c r="G12" s="6" t="s">
        <v>76</v>
      </c>
      <c r="I12" s="6" t="s">
        <v>77</v>
      </c>
      <c r="K12" s="6" t="s">
        <v>73</v>
      </c>
      <c r="O12" s="4">
        <v>36000</v>
      </c>
      <c r="Q12" s="4">
        <v>23186181729</v>
      </c>
      <c r="S12" s="4">
        <v>23056700215</v>
      </c>
      <c r="U12" s="4">
        <v>0</v>
      </c>
      <c r="V12" s="4">
        <v>0</v>
      </c>
      <c r="X12" s="4">
        <v>0</v>
      </c>
      <c r="Y12" s="4">
        <v>0</v>
      </c>
      <c r="Z12" s="6"/>
      <c r="AA12" s="4">
        <v>36000</v>
      </c>
      <c r="AC12" s="4">
        <v>648847</v>
      </c>
      <c r="AE12" s="4">
        <v>23186181729</v>
      </c>
      <c r="AG12" s="4">
        <v>23354258273</v>
      </c>
      <c r="AI12" s="5">
        <v>3.113787993459834E-2</v>
      </c>
    </row>
    <row r="13" spans="1:35" ht="36">
      <c r="A13" s="3" t="s">
        <v>78</v>
      </c>
      <c r="C13" s="6" t="s">
        <v>75</v>
      </c>
      <c r="E13" s="6" t="s">
        <v>66</v>
      </c>
      <c r="G13" s="6" t="s">
        <v>79</v>
      </c>
      <c r="I13" s="6" t="s">
        <v>80</v>
      </c>
      <c r="K13" s="6" t="s">
        <v>73</v>
      </c>
      <c r="O13" s="4">
        <v>43499</v>
      </c>
      <c r="Q13" s="4">
        <v>32663216933</v>
      </c>
      <c r="S13" s="4">
        <v>37576324057</v>
      </c>
      <c r="U13" s="4">
        <v>0</v>
      </c>
      <c r="V13" s="4">
        <v>0</v>
      </c>
      <c r="X13" s="4">
        <v>0</v>
      </c>
      <c r="Y13" s="4">
        <v>0</v>
      </c>
      <c r="Z13" s="6"/>
      <c r="AA13" s="4">
        <v>43499</v>
      </c>
      <c r="AC13" s="4">
        <v>877943</v>
      </c>
      <c r="AE13" s="4">
        <v>32663216933</v>
      </c>
      <c r="AG13" s="4">
        <v>38182720684</v>
      </c>
      <c r="AI13" s="5">
        <v>5.0908444975502586E-2</v>
      </c>
    </row>
    <row r="14" spans="1:35" ht="36">
      <c r="A14" s="3" t="s">
        <v>81</v>
      </c>
      <c r="C14" s="6" t="s">
        <v>75</v>
      </c>
      <c r="E14" s="6" t="s">
        <v>66</v>
      </c>
      <c r="G14" s="6" t="s">
        <v>82</v>
      </c>
      <c r="I14" s="6" t="s">
        <v>83</v>
      </c>
      <c r="K14" s="6" t="s">
        <v>73</v>
      </c>
      <c r="O14" s="4">
        <v>57530</v>
      </c>
      <c r="Q14" s="4">
        <v>51619505011</v>
      </c>
      <c r="S14" s="4">
        <v>51750244508</v>
      </c>
      <c r="U14" s="4">
        <v>0</v>
      </c>
      <c r="V14" s="4">
        <v>0</v>
      </c>
      <c r="X14" s="4">
        <v>0</v>
      </c>
      <c r="Y14" s="4">
        <v>0</v>
      </c>
      <c r="Z14" s="6"/>
      <c r="AA14" s="4">
        <v>57530</v>
      </c>
      <c r="AC14" s="4">
        <v>914187</v>
      </c>
      <c r="AE14" s="4">
        <v>51619505011</v>
      </c>
      <c r="AG14" s="4">
        <v>52583645596</v>
      </c>
      <c r="AI14" s="5">
        <v>7.0108980724284495E-2</v>
      </c>
    </row>
    <row r="15" spans="1:35" ht="36">
      <c r="A15" s="3" t="s">
        <v>84</v>
      </c>
      <c r="C15" s="6" t="s">
        <v>75</v>
      </c>
      <c r="E15" s="6" t="s">
        <v>66</v>
      </c>
      <c r="G15" s="6" t="s">
        <v>85</v>
      </c>
      <c r="I15" s="6" t="s">
        <v>86</v>
      </c>
      <c r="K15" s="6" t="s">
        <v>73</v>
      </c>
      <c r="O15" s="4">
        <v>40933</v>
      </c>
      <c r="Q15" s="4">
        <v>29794567974</v>
      </c>
      <c r="S15" s="4">
        <v>34464250182</v>
      </c>
      <c r="U15" s="4">
        <v>0</v>
      </c>
      <c r="V15" s="4">
        <v>0</v>
      </c>
      <c r="X15" s="4">
        <v>0</v>
      </c>
      <c r="Y15" s="4">
        <v>0</v>
      </c>
      <c r="Z15" s="6"/>
      <c r="AA15" s="4">
        <v>40933</v>
      </c>
      <c r="AC15" s="4">
        <v>853935</v>
      </c>
      <c r="AE15" s="4">
        <v>29794567974</v>
      </c>
      <c r="AG15" s="4">
        <v>34947785921</v>
      </c>
      <c r="AI15" s="5">
        <v>4.6595355299560888E-2</v>
      </c>
    </row>
    <row r="16" spans="1:35" ht="36">
      <c r="A16" s="3" t="s">
        <v>87</v>
      </c>
      <c r="C16" s="6" t="s">
        <v>75</v>
      </c>
      <c r="E16" s="6" t="s">
        <v>66</v>
      </c>
      <c r="G16" s="6" t="s">
        <v>71</v>
      </c>
      <c r="I16" s="6" t="s">
        <v>88</v>
      </c>
      <c r="K16" s="6" t="s">
        <v>73</v>
      </c>
      <c r="O16" s="4">
        <v>9862</v>
      </c>
      <c r="Q16" s="4">
        <v>7939747101</v>
      </c>
      <c r="S16" s="4">
        <v>9732828427</v>
      </c>
      <c r="U16" s="4">
        <v>0</v>
      </c>
      <c r="V16" s="4">
        <v>0</v>
      </c>
      <c r="X16" s="4">
        <v>9862</v>
      </c>
      <c r="Y16" s="4">
        <v>9862000000</v>
      </c>
      <c r="AA16" s="37">
        <v>0</v>
      </c>
      <c r="AB16" s="37"/>
      <c r="AC16" s="37">
        <v>0</v>
      </c>
      <c r="AD16" s="37"/>
      <c r="AE16" s="37">
        <v>0</v>
      </c>
      <c r="AF16" s="37"/>
      <c r="AG16" s="37">
        <v>0</v>
      </c>
      <c r="AH16" s="37"/>
      <c r="AI16" s="37">
        <v>0</v>
      </c>
    </row>
    <row r="17" spans="1:35" ht="36">
      <c r="A17" s="3" t="s">
        <v>89</v>
      </c>
      <c r="C17" s="6" t="s">
        <v>75</v>
      </c>
      <c r="E17" s="6" t="s">
        <v>66</v>
      </c>
      <c r="G17" s="6" t="s">
        <v>90</v>
      </c>
      <c r="I17" s="6" t="s">
        <v>91</v>
      </c>
      <c r="K17" s="6" t="s">
        <v>92</v>
      </c>
      <c r="O17" s="4">
        <v>2400</v>
      </c>
      <c r="Q17" s="4">
        <v>2348224532</v>
      </c>
      <c r="S17" s="4">
        <v>2350580280</v>
      </c>
      <c r="U17" s="4">
        <v>0</v>
      </c>
      <c r="V17" s="4">
        <v>0</v>
      </c>
      <c r="X17" s="4">
        <v>0</v>
      </c>
      <c r="Y17" s="4">
        <v>0</v>
      </c>
      <c r="Z17" s="6"/>
      <c r="AA17" s="4">
        <v>2400</v>
      </c>
      <c r="AC17" s="4">
        <v>984700</v>
      </c>
      <c r="AE17" s="4">
        <v>2348224532</v>
      </c>
      <c r="AG17" s="4">
        <v>2362851655</v>
      </c>
      <c r="AI17" s="5">
        <v>3.1503544354357228E-3</v>
      </c>
    </row>
    <row r="18" spans="1:35" ht="18">
      <c r="A18" s="7" t="s">
        <v>48</v>
      </c>
      <c r="O18" s="7">
        <f>SUM(O10:$O$17)</f>
        <v>317722</v>
      </c>
      <c r="Q18" s="7">
        <f>SUM(Q10:$Q$17)</f>
        <v>261836950972</v>
      </c>
      <c r="S18" s="7">
        <f>SUM(S10:$S$17)</f>
        <v>283281285429</v>
      </c>
      <c r="U18" s="7">
        <f>SUM(U10:$U$17)</f>
        <v>0</v>
      </c>
      <c r="V18" s="7">
        <f>SUM(V10:$V$17)</f>
        <v>0</v>
      </c>
      <c r="X18" s="7">
        <f>SUM(X10:$X$17)</f>
        <v>9862</v>
      </c>
      <c r="Y18" s="7">
        <f>SUM(Y10:$Y$17)</f>
        <v>9862000000</v>
      </c>
      <c r="AA18" s="7">
        <f>SUM(AA10:$AA$17)</f>
        <v>307860</v>
      </c>
      <c r="AC18" s="7">
        <f>SUM(AC10:$AC$17)</f>
        <v>6226779</v>
      </c>
      <c r="AE18" s="7">
        <f>SUM(AE10:$AE$17)</f>
        <v>253897203871</v>
      </c>
      <c r="AG18" s="7">
        <f>SUM(AG10:$AG$17)</f>
        <v>274909773778</v>
      </c>
      <c r="AI18" s="8">
        <f>SUM(AI10:$AI$17)</f>
        <v>0.36653305057619179</v>
      </c>
    </row>
    <row r="19" spans="1:35" ht="18">
      <c r="O19" s="9"/>
      <c r="Q19" s="9"/>
      <c r="S19" s="9"/>
      <c r="U19" s="9"/>
      <c r="V19" s="9"/>
      <c r="X19" s="9"/>
      <c r="Y19" s="9"/>
      <c r="AA19" s="9"/>
      <c r="AC19" s="9"/>
      <c r="AE19" s="9"/>
      <c r="AG19" s="9"/>
      <c r="AI19" s="9"/>
    </row>
    <row r="21" spans="1:35">
      <c r="AG21" s="31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0.100000000000001" customHeight="1">
      <c r="A2" s="26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 ht="18.75">
      <c r="A5" s="27" t="s">
        <v>93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8.75">
      <c r="A6" s="27" t="s">
        <v>94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8" spans="1:13" ht="18.75">
      <c r="C8" s="20" t="s">
        <v>7</v>
      </c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ht="37.5">
      <c r="A9" s="10" t="s">
        <v>95</v>
      </c>
      <c r="C9" s="10" t="s">
        <v>9</v>
      </c>
      <c r="E9" s="10" t="s">
        <v>96</v>
      </c>
      <c r="G9" s="10" t="s">
        <v>97</v>
      </c>
      <c r="I9" s="10" t="s">
        <v>98</v>
      </c>
      <c r="K9" s="11" t="s">
        <v>99</v>
      </c>
      <c r="M9" s="10" t="s">
        <v>100</v>
      </c>
    </row>
    <row r="10" spans="1:13" ht="18">
      <c r="A10" s="7" t="s">
        <v>48</v>
      </c>
      <c r="K10" s="7">
        <f>SUM($K$9)</f>
        <v>0</v>
      </c>
    </row>
    <row r="11" spans="1:13" ht="18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rightToLeft="1" workbookViewId="0">
      <selection sqref="A1:XFD1048576"/>
    </sheetView>
  </sheetViews>
  <sheetFormatPr defaultRowHeight="17.2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0.100000000000001" customHeight="1">
      <c r="A2" s="26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5" spans="1:19" ht="18.75">
      <c r="A5" s="27" t="s">
        <v>101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7" spans="1:19" ht="18.75">
      <c r="C7" s="20" t="s">
        <v>102</v>
      </c>
      <c r="D7" s="21"/>
      <c r="E7" s="21"/>
      <c r="F7" s="21"/>
      <c r="G7" s="21"/>
      <c r="H7" s="21"/>
      <c r="I7" s="21"/>
      <c r="K7" s="10" t="s">
        <v>5</v>
      </c>
      <c r="M7" s="20" t="s">
        <v>6</v>
      </c>
      <c r="N7" s="21"/>
      <c r="O7" s="21"/>
      <c r="Q7" s="20" t="s">
        <v>7</v>
      </c>
      <c r="R7" s="21"/>
      <c r="S7" s="21"/>
    </row>
    <row r="8" spans="1:19" ht="56.25">
      <c r="A8" s="10" t="s">
        <v>103</v>
      </c>
      <c r="C8" s="10" t="s">
        <v>104</v>
      </c>
      <c r="E8" s="10" t="s">
        <v>105</v>
      </c>
      <c r="G8" s="11" t="s">
        <v>106</v>
      </c>
      <c r="I8" s="11" t="s">
        <v>107</v>
      </c>
      <c r="K8" s="10" t="s">
        <v>108</v>
      </c>
      <c r="M8" s="10" t="s">
        <v>109</v>
      </c>
      <c r="O8" s="10" t="s">
        <v>110</v>
      </c>
      <c r="Q8" s="10" t="s">
        <v>108</v>
      </c>
      <c r="S8" s="11" t="s">
        <v>15</v>
      </c>
    </row>
    <row r="9" spans="1:19" ht="36">
      <c r="A9" s="3" t="s">
        <v>111</v>
      </c>
      <c r="C9" s="6" t="s">
        <v>112</v>
      </c>
      <c r="E9" s="12" t="s">
        <v>113</v>
      </c>
      <c r="G9" s="6" t="s">
        <v>114</v>
      </c>
      <c r="I9" s="6" t="s">
        <v>115</v>
      </c>
      <c r="K9" s="4">
        <v>1338683699</v>
      </c>
      <c r="M9" s="4">
        <v>663132623</v>
      </c>
      <c r="O9" s="4">
        <v>0</v>
      </c>
      <c r="Q9" s="4">
        <v>2001816322</v>
      </c>
      <c r="S9" s="5">
        <v>2.6689914771396536E-3</v>
      </c>
    </row>
    <row r="10" spans="1:19" ht="36">
      <c r="A10" s="3" t="s">
        <v>111</v>
      </c>
      <c r="C10" s="6" t="s">
        <v>116</v>
      </c>
      <c r="E10" s="12" t="s">
        <v>117</v>
      </c>
      <c r="G10" s="6" t="s">
        <v>114</v>
      </c>
      <c r="I10" s="6" t="s">
        <v>118</v>
      </c>
      <c r="K10" s="4">
        <v>40000000000</v>
      </c>
      <c r="P10" s="6"/>
      <c r="Q10" s="4">
        <v>40000000000</v>
      </c>
      <c r="S10" s="5">
        <v>5.3331396048825974E-2</v>
      </c>
    </row>
    <row r="11" spans="1:19" ht="18">
      <c r="A11" s="3" t="s">
        <v>119</v>
      </c>
      <c r="C11" s="6" t="s">
        <v>120</v>
      </c>
      <c r="E11" s="12" t="s">
        <v>113</v>
      </c>
      <c r="G11" s="6" t="s">
        <v>121</v>
      </c>
      <c r="I11" s="6" t="s">
        <v>115</v>
      </c>
      <c r="K11" s="4">
        <v>5285154541</v>
      </c>
      <c r="M11" s="4">
        <v>4546840741</v>
      </c>
      <c r="O11" s="4">
        <v>7103943628</v>
      </c>
      <c r="Q11" s="4">
        <v>2728051654</v>
      </c>
      <c r="S11" s="5">
        <v>3.637270080028219E-3</v>
      </c>
    </row>
    <row r="12" spans="1:19" ht="18">
      <c r="A12" s="3" t="s">
        <v>122</v>
      </c>
      <c r="C12" s="6" t="s">
        <v>123</v>
      </c>
      <c r="E12" s="12" t="s">
        <v>124</v>
      </c>
      <c r="G12" s="6" t="s">
        <v>125</v>
      </c>
      <c r="I12" s="6" t="s">
        <v>73</v>
      </c>
      <c r="K12" s="4">
        <v>50000000</v>
      </c>
      <c r="P12" s="6"/>
      <c r="Q12" s="4">
        <v>50000000</v>
      </c>
      <c r="S12" s="5">
        <v>6.6664245061032472E-5</v>
      </c>
    </row>
    <row r="13" spans="1:19" ht="18">
      <c r="A13" s="3" t="s">
        <v>122</v>
      </c>
      <c r="C13" s="6" t="s">
        <v>126</v>
      </c>
      <c r="E13" s="12" t="s">
        <v>113</v>
      </c>
      <c r="G13" s="6" t="s">
        <v>127</v>
      </c>
      <c r="I13" s="6" t="s">
        <v>128</v>
      </c>
      <c r="K13" s="4">
        <v>253288</v>
      </c>
      <c r="M13" s="4">
        <v>1665</v>
      </c>
      <c r="O13" s="4">
        <v>0</v>
      </c>
      <c r="Q13" s="4">
        <v>254953</v>
      </c>
      <c r="S13" s="5">
        <v>3.3992498542090821E-7</v>
      </c>
    </row>
    <row r="14" spans="1:19" ht="18">
      <c r="A14" s="3" t="s">
        <v>122</v>
      </c>
      <c r="C14" s="6" t="s">
        <v>129</v>
      </c>
      <c r="E14" s="12" t="s">
        <v>113</v>
      </c>
      <c r="G14" s="6" t="s">
        <v>130</v>
      </c>
      <c r="I14" s="6" t="s">
        <v>73</v>
      </c>
      <c r="K14" s="4">
        <v>1000000</v>
      </c>
      <c r="M14" s="4">
        <v>9862006575</v>
      </c>
      <c r="O14" s="4">
        <v>0</v>
      </c>
      <c r="Q14" s="4">
        <v>9863006575</v>
      </c>
      <c r="S14" s="5">
        <v>1.315019774708749E-2</v>
      </c>
    </row>
    <row r="15" spans="1:19" ht="18">
      <c r="A15" s="7" t="s">
        <v>48</v>
      </c>
      <c r="K15" s="7">
        <f>SUM(K9:$K$14)</f>
        <v>46675091528</v>
      </c>
      <c r="M15" s="7">
        <f>SUM(M9:$M$14)</f>
        <v>15071981604</v>
      </c>
      <c r="O15" s="7">
        <f>SUM(O9:$O$14)</f>
        <v>7103943628</v>
      </c>
      <c r="Q15" s="7">
        <f>SUM(Q9:$Q$14)</f>
        <v>54643129504</v>
      </c>
      <c r="S15" s="8">
        <f>SUM(S9:$S$14)</f>
        <v>7.2854859523127799E-2</v>
      </c>
    </row>
    <row r="16" spans="1:19" ht="18">
      <c r="K16" s="9"/>
      <c r="M16" s="9"/>
      <c r="O16" s="9"/>
      <c r="Q16" s="9"/>
      <c r="S16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20.100000000000001" customHeight="1">
      <c r="A2" s="26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29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5" spans="1:29" ht="18.75">
      <c r="A5" s="27" t="s">
        <v>131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7" spans="1:29" ht="18.75">
      <c r="K7" s="10" t="s">
        <v>5</v>
      </c>
      <c r="M7" s="20" t="s">
        <v>6</v>
      </c>
      <c r="N7" s="21"/>
      <c r="O7" s="21"/>
      <c r="P7" s="21"/>
      <c r="Q7" s="21"/>
      <c r="R7" s="21"/>
      <c r="S7" s="21"/>
      <c r="T7" s="21"/>
      <c r="U7" s="21"/>
      <c r="W7" s="20" t="s">
        <v>7</v>
      </c>
      <c r="X7" s="21"/>
      <c r="Y7" s="21"/>
      <c r="Z7" s="21"/>
      <c r="AA7" s="21"/>
      <c r="AB7" s="21"/>
      <c r="AC7" s="21"/>
    </row>
    <row r="8" spans="1:29" ht="18">
      <c r="A8" s="22" t="s">
        <v>132</v>
      </c>
      <c r="C8" s="25" t="s">
        <v>61</v>
      </c>
      <c r="E8" s="25" t="s">
        <v>107</v>
      </c>
      <c r="G8" s="25" t="s">
        <v>133</v>
      </c>
      <c r="I8" s="25" t="s">
        <v>59</v>
      </c>
      <c r="K8" s="22" t="s">
        <v>9</v>
      </c>
      <c r="M8" s="22" t="s">
        <v>10</v>
      </c>
      <c r="O8" s="22" t="s">
        <v>11</v>
      </c>
      <c r="Q8" s="22" t="s">
        <v>12</v>
      </c>
      <c r="R8" s="24"/>
      <c r="T8" s="22" t="s">
        <v>13</v>
      </c>
      <c r="U8" s="24"/>
      <c r="W8" s="22" t="s">
        <v>9</v>
      </c>
      <c r="Y8" s="22" t="s">
        <v>10</v>
      </c>
      <c r="AA8" s="22" t="s">
        <v>11</v>
      </c>
      <c r="AC8" s="25" t="s">
        <v>15</v>
      </c>
    </row>
    <row r="9" spans="1:29" ht="18">
      <c r="A9" s="23"/>
      <c r="C9" s="23"/>
      <c r="E9" s="23"/>
      <c r="G9" s="23"/>
      <c r="I9" s="23"/>
      <c r="K9" s="23"/>
      <c r="M9" s="23"/>
      <c r="O9" s="23"/>
      <c r="Q9" s="2" t="s">
        <v>9</v>
      </c>
      <c r="R9" s="2" t="s">
        <v>10</v>
      </c>
      <c r="T9" s="2" t="s">
        <v>9</v>
      </c>
      <c r="U9" s="2" t="s">
        <v>16</v>
      </c>
      <c r="W9" s="23"/>
      <c r="Y9" s="23"/>
      <c r="AA9" s="23"/>
      <c r="AC9" s="23"/>
    </row>
    <row r="10" spans="1:29" ht="18">
      <c r="A10" s="7" t="s">
        <v>48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tabSelected="1" workbookViewId="0">
      <selection activeCell="E14" sqref="E14"/>
    </sheetView>
  </sheetViews>
  <sheetFormatPr defaultRowHeight="17.2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0.100000000000001" customHeight="1">
      <c r="A2" s="26" t="s">
        <v>134</v>
      </c>
      <c r="B2" s="24"/>
      <c r="C2" s="24"/>
      <c r="D2" s="24"/>
      <c r="E2" s="24"/>
      <c r="F2" s="24"/>
      <c r="G2" s="24"/>
      <c r="H2" s="24"/>
      <c r="I2" s="24"/>
    </row>
    <row r="3" spans="1:9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</row>
    <row r="5" spans="1:9" ht="18.75">
      <c r="A5" s="27" t="s">
        <v>135</v>
      </c>
      <c r="B5" s="24"/>
      <c r="C5" s="24"/>
      <c r="D5" s="24"/>
      <c r="E5" s="24"/>
      <c r="F5" s="24"/>
      <c r="G5" s="24"/>
      <c r="H5" s="24"/>
      <c r="I5" s="24"/>
    </row>
    <row r="7" spans="1:9" ht="37.5">
      <c r="A7" s="10" t="s">
        <v>136</v>
      </c>
      <c r="C7" s="10" t="s">
        <v>137</v>
      </c>
      <c r="E7" s="10" t="s">
        <v>108</v>
      </c>
      <c r="G7" s="11" t="s">
        <v>138</v>
      </c>
      <c r="I7" s="11" t="s">
        <v>139</v>
      </c>
    </row>
    <row r="8" spans="1:9" ht="18.75">
      <c r="A8" s="13" t="s">
        <v>140</v>
      </c>
      <c r="C8" s="6" t="s">
        <v>141</v>
      </c>
      <c r="E8" s="38">
        <v>-2956761658</v>
      </c>
      <c r="G8" s="5">
        <f>E8/23732414953</f>
        <v>-0.12458747514130405</v>
      </c>
      <c r="I8" s="5">
        <f>E8/750027244053</f>
        <v>-3.9422056751195339E-3</v>
      </c>
    </row>
    <row r="9" spans="1:9" ht="18.75">
      <c r="A9" s="13" t="s">
        <v>142</v>
      </c>
      <c r="C9" s="6" t="s">
        <v>143</v>
      </c>
      <c r="E9" s="4">
        <v>22748470047</v>
      </c>
      <c r="G9" s="5">
        <f>E9/23732414953</f>
        <v>0.95854004289286965</v>
      </c>
      <c r="I9" s="5">
        <f>E9/750027244053</f>
        <v>3.0330191639535296E-2</v>
      </c>
    </row>
    <row r="10" spans="1:9" ht="18.75">
      <c r="A10" s="13" t="s">
        <v>144</v>
      </c>
      <c r="C10" s="6" t="s">
        <v>145</v>
      </c>
      <c r="E10" s="35">
        <v>3898566079</v>
      </c>
      <c r="G10" s="5">
        <f>E10/23732414953</f>
        <v>0.1642717813050536</v>
      </c>
      <c r="I10" s="5">
        <f>E10/750027244053</f>
        <v>5.1978992895416899E-3</v>
      </c>
    </row>
    <row r="11" spans="1:9" ht="18.75">
      <c r="A11" s="13" t="s">
        <v>146</v>
      </c>
      <c r="C11" s="6" t="s">
        <v>147</v>
      </c>
      <c r="E11" s="35">
        <f>SUM(E8:E10)</f>
        <v>23690274468</v>
      </c>
      <c r="G11" s="5">
        <f>E11/23732414953</f>
        <v>0.99822434905661916</v>
      </c>
      <c r="I11" s="5">
        <f>E11/750027244053</f>
        <v>3.1585885253957453E-2</v>
      </c>
    </row>
    <row r="12" spans="1:9" ht="18.75">
      <c r="A12" s="10" t="s">
        <v>48</v>
      </c>
      <c r="E12" s="7">
        <f>SUM(E8:E11)</f>
        <v>47380548936</v>
      </c>
      <c r="G12" s="8">
        <f>SUM(G8:$G$11)</f>
        <v>1.9964486981132383</v>
      </c>
      <c r="I12" s="8">
        <f>SUM(I8:$I$11)</f>
        <v>6.3171770507914907E-2</v>
      </c>
    </row>
    <row r="13" spans="1:9" ht="18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2"/>
  <sheetViews>
    <sheetView rightToLeft="1" workbookViewId="0">
      <selection activeCell="Q22" sqref="O22:Q22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0.100000000000001" customHeight="1">
      <c r="A2" s="26" t="s">
        <v>134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0.100000000000001" customHeight="1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5" spans="1:19" ht="18.75">
      <c r="A5" s="27" t="s">
        <v>148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7" spans="1:19" ht="18.75">
      <c r="C7" s="20" t="s">
        <v>149</v>
      </c>
      <c r="D7" s="21"/>
      <c r="E7" s="21"/>
      <c r="F7" s="21"/>
      <c r="G7" s="21"/>
      <c r="I7" s="20" t="s">
        <v>150</v>
      </c>
      <c r="J7" s="21"/>
      <c r="K7" s="21"/>
      <c r="L7" s="21"/>
      <c r="M7" s="21"/>
      <c r="O7" s="20" t="s">
        <v>7</v>
      </c>
      <c r="P7" s="21"/>
      <c r="Q7" s="21"/>
      <c r="R7" s="21"/>
      <c r="S7" s="21"/>
    </row>
    <row r="8" spans="1:19" ht="56.25">
      <c r="A8" s="10" t="s">
        <v>50</v>
      </c>
      <c r="C8" s="11" t="s">
        <v>151</v>
      </c>
      <c r="E8" s="11" t="s">
        <v>152</v>
      </c>
      <c r="G8" s="11" t="s">
        <v>153</v>
      </c>
      <c r="I8" s="11" t="s">
        <v>154</v>
      </c>
      <c r="K8" s="11" t="s">
        <v>155</v>
      </c>
      <c r="M8" s="11" t="s">
        <v>156</v>
      </c>
      <c r="O8" s="11" t="s">
        <v>154</v>
      </c>
      <c r="Q8" s="11" t="s">
        <v>155</v>
      </c>
      <c r="S8" s="11" t="s">
        <v>156</v>
      </c>
    </row>
    <row r="9" spans="1:19" ht="18">
      <c r="A9" s="12" t="s">
        <v>17</v>
      </c>
      <c r="C9" s="6" t="s">
        <v>157</v>
      </c>
      <c r="E9" s="4">
        <v>206249</v>
      </c>
      <c r="G9" s="4">
        <v>2600</v>
      </c>
      <c r="I9" s="41">
        <v>0</v>
      </c>
      <c r="J9" s="41"/>
      <c r="K9" s="41">
        <v>0</v>
      </c>
      <c r="L9" s="41"/>
      <c r="M9" s="41">
        <v>0</v>
      </c>
      <c r="N9" s="38"/>
      <c r="O9" s="38">
        <v>536247400</v>
      </c>
      <c r="P9" s="39"/>
      <c r="Q9" s="38">
        <v>-11149342</v>
      </c>
      <c r="S9" s="4">
        <v>525098058</v>
      </c>
    </row>
    <row r="10" spans="1:19" ht="18">
      <c r="A10" s="12" t="s">
        <v>19</v>
      </c>
      <c r="C10" s="6" t="s">
        <v>158</v>
      </c>
      <c r="E10" s="4">
        <v>140000</v>
      </c>
      <c r="G10" s="4">
        <v>300</v>
      </c>
      <c r="I10" s="41">
        <v>0</v>
      </c>
      <c r="J10" s="41"/>
      <c r="K10" s="41">
        <v>0</v>
      </c>
      <c r="L10" s="41"/>
      <c r="M10" s="41">
        <v>0</v>
      </c>
      <c r="N10" s="38"/>
      <c r="O10" s="38">
        <v>42000000</v>
      </c>
      <c r="P10" s="39"/>
      <c r="Q10" s="38">
        <v>0</v>
      </c>
      <c r="S10" s="4">
        <v>42000000</v>
      </c>
    </row>
    <row r="11" spans="1:19" ht="18">
      <c r="A11" s="12" t="s">
        <v>28</v>
      </c>
      <c r="C11" s="6" t="s">
        <v>159</v>
      </c>
      <c r="E11" s="4">
        <v>100000</v>
      </c>
      <c r="G11" s="4">
        <v>3450</v>
      </c>
      <c r="I11" s="38">
        <v>345000000</v>
      </c>
      <c r="J11" s="39"/>
      <c r="K11" s="38">
        <v>-38053016</v>
      </c>
      <c r="L11" s="39"/>
      <c r="M11" s="38">
        <v>306946984</v>
      </c>
      <c r="N11" s="39"/>
      <c r="O11" s="38">
        <v>345000000</v>
      </c>
      <c r="P11" s="39"/>
      <c r="Q11" s="38">
        <v>-38053016</v>
      </c>
      <c r="S11" s="4">
        <v>306946984</v>
      </c>
    </row>
    <row r="12" spans="1:19" ht="18">
      <c r="A12" s="12" t="s">
        <v>160</v>
      </c>
      <c r="C12" s="6" t="s">
        <v>161</v>
      </c>
      <c r="E12" s="4">
        <v>4133</v>
      </c>
      <c r="G12" s="4">
        <v>3000</v>
      </c>
      <c r="I12" s="41">
        <v>0</v>
      </c>
      <c r="J12" s="41"/>
      <c r="K12" s="41">
        <v>0</v>
      </c>
      <c r="L12" s="41"/>
      <c r="M12" s="41">
        <v>0</v>
      </c>
      <c r="N12" s="38"/>
      <c r="O12" s="38">
        <v>12399000</v>
      </c>
      <c r="P12" s="39"/>
      <c r="Q12" s="38">
        <v>0</v>
      </c>
      <c r="S12" s="4">
        <v>12399000</v>
      </c>
    </row>
    <row r="13" spans="1:19" ht="18">
      <c r="A13" s="12" t="s">
        <v>36</v>
      </c>
      <c r="C13" s="6" t="s">
        <v>162</v>
      </c>
      <c r="E13" s="4">
        <v>1000000</v>
      </c>
      <c r="G13" s="4">
        <v>2000</v>
      </c>
      <c r="I13" s="41">
        <v>0</v>
      </c>
      <c r="J13" s="41"/>
      <c r="K13" s="41">
        <v>0</v>
      </c>
      <c r="L13" s="41"/>
      <c r="M13" s="41">
        <v>0</v>
      </c>
      <c r="N13" s="38"/>
      <c r="O13" s="38">
        <v>2000000000</v>
      </c>
      <c r="P13" s="39"/>
      <c r="Q13" s="38">
        <v>0</v>
      </c>
      <c r="S13" s="4">
        <v>2000000000</v>
      </c>
    </row>
    <row r="14" spans="1:19" ht="18">
      <c r="A14" s="12" t="s">
        <v>163</v>
      </c>
      <c r="C14" s="6" t="s">
        <v>164</v>
      </c>
      <c r="E14" s="4">
        <v>812425</v>
      </c>
      <c r="G14" s="4">
        <v>800</v>
      </c>
      <c r="I14" s="41">
        <v>0</v>
      </c>
      <c r="J14" s="41"/>
      <c r="K14" s="41">
        <v>0</v>
      </c>
      <c r="L14" s="41"/>
      <c r="M14" s="41">
        <v>0</v>
      </c>
      <c r="N14" s="38"/>
      <c r="O14" s="38">
        <v>649940000</v>
      </c>
      <c r="P14" s="39"/>
      <c r="Q14" s="38">
        <v>0</v>
      </c>
      <c r="S14" s="4">
        <v>649940000</v>
      </c>
    </row>
    <row r="15" spans="1:19" ht="18">
      <c r="A15" s="12" t="s">
        <v>38</v>
      </c>
      <c r="C15" s="6" t="s">
        <v>165</v>
      </c>
      <c r="E15" s="4">
        <v>6489569</v>
      </c>
      <c r="G15" s="4">
        <v>400</v>
      </c>
      <c r="I15" s="41">
        <v>0</v>
      </c>
      <c r="J15" s="41"/>
      <c r="K15" s="41">
        <v>0</v>
      </c>
      <c r="L15" s="41"/>
      <c r="M15" s="41">
        <v>0</v>
      </c>
      <c r="N15" s="38"/>
      <c r="O15" s="38">
        <v>2595827600</v>
      </c>
      <c r="P15" s="39"/>
      <c r="Q15" s="38">
        <v>0</v>
      </c>
      <c r="S15" s="4">
        <v>2595827600</v>
      </c>
    </row>
    <row r="16" spans="1:19" ht="18">
      <c r="A16" s="12" t="s">
        <v>42</v>
      </c>
      <c r="C16" s="6" t="s">
        <v>166</v>
      </c>
      <c r="E16" s="4">
        <v>2000000</v>
      </c>
      <c r="G16" s="4">
        <v>280</v>
      </c>
      <c r="I16" s="41">
        <v>0</v>
      </c>
      <c r="J16" s="41"/>
      <c r="K16" s="41">
        <v>0</v>
      </c>
      <c r="L16" s="41"/>
      <c r="M16" s="41">
        <v>0</v>
      </c>
      <c r="N16" s="38"/>
      <c r="O16" s="38">
        <v>560000000</v>
      </c>
      <c r="P16" s="39"/>
      <c r="Q16" s="38">
        <v>0</v>
      </c>
      <c r="S16" s="4">
        <v>560000000</v>
      </c>
    </row>
    <row r="17" spans="1:19" ht="18">
      <c r="A17" s="12" t="s">
        <v>43</v>
      </c>
      <c r="C17" s="6" t="s">
        <v>167</v>
      </c>
      <c r="E17" s="4">
        <v>722222</v>
      </c>
      <c r="G17" s="4">
        <v>150</v>
      </c>
      <c r="I17" s="41">
        <v>0</v>
      </c>
      <c r="J17" s="41"/>
      <c r="K17" s="41">
        <v>0</v>
      </c>
      <c r="L17" s="41"/>
      <c r="M17" s="41">
        <v>0</v>
      </c>
      <c r="N17" s="38"/>
      <c r="O17" s="38">
        <v>108333300</v>
      </c>
      <c r="P17" s="39"/>
      <c r="Q17" s="38">
        <v>-7203749</v>
      </c>
      <c r="S17" s="4">
        <v>101129551</v>
      </c>
    </row>
    <row r="18" spans="1:19" ht="18">
      <c r="A18" s="12" t="s">
        <v>44</v>
      </c>
      <c r="C18" s="6" t="s">
        <v>158</v>
      </c>
      <c r="E18" s="4">
        <v>49019</v>
      </c>
      <c r="G18" s="4">
        <v>1200</v>
      </c>
      <c r="I18" s="41">
        <v>0</v>
      </c>
      <c r="J18" s="41"/>
      <c r="K18" s="41">
        <v>0</v>
      </c>
      <c r="L18" s="41"/>
      <c r="M18" s="41">
        <v>0</v>
      </c>
      <c r="N18" s="38"/>
      <c r="O18" s="38">
        <v>58828515</v>
      </c>
      <c r="P18" s="39"/>
      <c r="Q18" s="38">
        <v>0</v>
      </c>
      <c r="S18" s="4">
        <v>58828515</v>
      </c>
    </row>
    <row r="19" spans="1:19" ht="18">
      <c r="A19" s="12" t="s">
        <v>46</v>
      </c>
      <c r="C19" s="6" t="s">
        <v>158</v>
      </c>
      <c r="E19" s="4">
        <v>320000</v>
      </c>
      <c r="G19" s="4">
        <v>2000</v>
      </c>
      <c r="I19" s="41">
        <v>0</v>
      </c>
      <c r="J19" s="41"/>
      <c r="K19" s="41">
        <v>0</v>
      </c>
      <c r="L19" s="41"/>
      <c r="M19" s="41">
        <v>0</v>
      </c>
      <c r="N19" s="38"/>
      <c r="O19" s="38">
        <v>640000000</v>
      </c>
      <c r="P19" s="39"/>
      <c r="Q19" s="38">
        <v>0</v>
      </c>
      <c r="S19" s="4">
        <v>640000000</v>
      </c>
    </row>
    <row r="20" spans="1:19" ht="18.75" thickBot="1">
      <c r="A20" s="7" t="s">
        <v>48</v>
      </c>
      <c r="I20" s="40">
        <f>SUM(I9:$I$19)</f>
        <v>345000000</v>
      </c>
      <c r="J20" s="39"/>
      <c r="K20" s="40">
        <f>SUM(K9:$K$19)</f>
        <v>-38053016</v>
      </c>
      <c r="L20" s="39"/>
      <c r="M20" s="40">
        <f>SUM(M9:$M$19)</f>
        <v>306946984</v>
      </c>
      <c r="N20" s="39"/>
      <c r="O20" s="40">
        <f>SUM(O9:$O$19)</f>
        <v>7548575815</v>
      </c>
      <c r="P20" s="39"/>
      <c r="Q20" s="40">
        <f>SUM(Q9:$Q$19)</f>
        <v>-56406107</v>
      </c>
      <c r="S20" s="7">
        <f>SUM(S9:$S$19)</f>
        <v>7492169708</v>
      </c>
    </row>
    <row r="21" spans="1:19" ht="18.75" thickTop="1">
      <c r="I21" s="9"/>
      <c r="K21" s="9"/>
      <c r="M21" s="9"/>
      <c r="O21" s="9"/>
      <c r="Q21" s="9"/>
      <c r="S21" s="9"/>
    </row>
    <row r="22" spans="1:19">
      <c r="O22" s="31"/>
      <c r="Q22" s="31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2021-12-25T10:31:29Z</cp:lastPrinted>
  <dcterms:created xsi:type="dcterms:W3CDTF">2021-12-22T12:52:05Z</dcterms:created>
  <dcterms:modified xsi:type="dcterms:W3CDTF">2021-12-25T10:34:34Z</dcterms:modified>
</cp:coreProperties>
</file>