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0A89BBD0-F38C-4BC2-82AE-DB8B479B0C12}" xr6:coauthVersionLast="45" xr6:coauthVersionMax="45" xr10:uidLastSave="{00000000-0000-0000-0000-000000000000}"/>
  <bookViews>
    <workbookView xWindow="-120" yWindow="1335" windowWidth="26880" windowHeight="1188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C11" i="16"/>
  <c r="E11" i="16"/>
  <c r="O41" i="12"/>
  <c r="O42" i="12" s="1"/>
  <c r="M41" i="12"/>
  <c r="M42" i="12" s="1"/>
  <c r="G41" i="12"/>
  <c r="G42" i="12" s="1"/>
  <c r="E41" i="12"/>
  <c r="E42" i="12" s="1"/>
  <c r="U33" i="2"/>
  <c r="U34" i="2" s="1"/>
  <c r="S33" i="2"/>
  <c r="S34" i="2" s="1"/>
  <c r="G33" i="2"/>
  <c r="G34" i="2" s="1"/>
  <c r="E33" i="2"/>
  <c r="E34" i="2" s="1"/>
  <c r="I15" i="15"/>
  <c r="K12" i="15" s="1"/>
  <c r="E15" i="15"/>
  <c r="G9" i="15" s="1"/>
  <c r="K14" i="15"/>
  <c r="K13" i="15"/>
  <c r="K11" i="15"/>
  <c r="G11" i="15"/>
  <c r="K10" i="15"/>
  <c r="G10" i="15"/>
  <c r="K9" i="15"/>
  <c r="K15" i="15" s="1"/>
  <c r="Q25" i="14"/>
  <c r="O25" i="14"/>
  <c r="M25" i="14"/>
  <c r="K25" i="14"/>
  <c r="I25" i="14"/>
  <c r="G25" i="14"/>
  <c r="E25" i="14"/>
  <c r="C25" i="14"/>
  <c r="U39" i="13"/>
  <c r="S39" i="13"/>
  <c r="Q39" i="13"/>
  <c r="O39" i="13"/>
  <c r="M39" i="13"/>
  <c r="K39" i="13"/>
  <c r="I39" i="13"/>
  <c r="G39" i="13"/>
  <c r="E39" i="13"/>
  <c r="C39" i="13"/>
  <c r="Q42" i="12"/>
  <c r="K42" i="12"/>
  <c r="I42" i="12"/>
  <c r="C42" i="12"/>
  <c r="Q29" i="11"/>
  <c r="O29" i="11"/>
  <c r="M29" i="11"/>
  <c r="K29" i="11"/>
  <c r="I29" i="11"/>
  <c r="G29" i="11"/>
  <c r="E29" i="11"/>
  <c r="C29" i="11"/>
  <c r="S17" i="10"/>
  <c r="Q17" i="10"/>
  <c r="O17" i="10"/>
  <c r="M17" i="10"/>
  <c r="K17" i="10"/>
  <c r="I17" i="10"/>
  <c r="S19" i="9"/>
  <c r="Q19" i="9"/>
  <c r="O19" i="9"/>
  <c r="M19" i="9"/>
  <c r="K19" i="9"/>
  <c r="I19" i="9"/>
  <c r="I12" i="8"/>
  <c r="G12" i="8"/>
  <c r="I11" i="8"/>
  <c r="G11" i="8"/>
  <c r="I10" i="8"/>
  <c r="G10" i="8"/>
  <c r="I9" i="8"/>
  <c r="G9" i="8"/>
  <c r="I8" i="8"/>
  <c r="G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0" i="4"/>
  <c r="AG20" i="4"/>
  <c r="AE20" i="4"/>
  <c r="AC20" i="4"/>
  <c r="AA20" i="4"/>
  <c r="Y20" i="4"/>
  <c r="X20" i="4"/>
  <c r="S20" i="4"/>
  <c r="Q20" i="4"/>
  <c r="O20" i="4"/>
  <c r="Q9" i="3"/>
  <c r="M9" i="3"/>
  <c r="K9" i="3"/>
  <c r="I9" i="3"/>
  <c r="E9" i="3"/>
  <c r="C9" i="3"/>
  <c r="W34" i="2"/>
  <c r="Q34" i="2"/>
  <c r="O34" i="2"/>
  <c r="M34" i="2"/>
  <c r="L34" i="2"/>
  <c r="C34" i="2"/>
  <c r="G15" i="15" l="1"/>
  <c r="G12" i="15"/>
  <c r="G13" i="15"/>
</calcChain>
</file>

<file path=xl/sharedStrings.xml><?xml version="1.0" encoding="utf-8"?>
<sst xmlns="http://schemas.openxmlformats.org/spreadsheetml/2006/main" count="756" uniqueCount="222">
  <si>
    <t>‫صندوق سرمایه گذاری مشترک کیمیای کاردان</t>
  </si>
  <si>
    <t>‫صورت وضعیت پورتفوی</t>
  </si>
  <si>
    <t>‫برای ماه منتهی به 1400/07/30</t>
  </si>
  <si>
    <t>‫1- سرمایه گذاری ها</t>
  </si>
  <si>
    <t>‫1-1- سرمایه گذاری در سهام و حق تقدم سهام</t>
  </si>
  <si>
    <t>‫1400/06/31</t>
  </si>
  <si>
    <t>‫تغییرات طی دوره</t>
  </si>
  <si>
    <t>‫1400/07/30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</si>
  <si>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</si>
  <si>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</si>
  <si>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</si>
  <si>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</si>
  <si>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</si>
  <si>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</si>
  <si>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</si>
  <si>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</si>
  <si>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</si>
  <si>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‫آريان كيميا تك</t>
  </si>
  <si>
    <t>‫احیاء سپاهان</t>
  </si>
  <si>
    <t>‫اقتصاد نوين</t>
  </si>
  <si>
    <t>‫برق مپنا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</si>
  <si>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</si>
  <si>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</si>
  <si>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</si>
  <si>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</si>
  <si>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</si>
  <si>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‫سرمايه گذاري غدير</t>
  </si>
  <si>
    <t>‫سرمايه گذاري ملي ايران</t>
  </si>
  <si>
    <t>‫سرمايه گذاري هامون صبا</t>
  </si>
  <si>
    <t>‫سينا دارو</t>
  </si>
  <si>
    <t>‫صنايع شيميايي كيمياگران امروز</t>
  </si>
  <si>
    <t>‫صندوق بازنشستگي</t>
  </si>
  <si>
    <t>‫فولاد مباركه</t>
  </si>
  <si>
    <t>‫كوير تاير</t>
  </si>
  <si>
    <t>‫مديريت صنعت شوينده ت.ص.بهشهر</t>
  </si>
  <si>
    <t>‫ملي مس</t>
  </si>
  <si>
    <t>‫مپنا</t>
  </si>
  <si>
    <t>‫نفت اصفهان</t>
  </si>
  <si>
    <t>‫پديده شيمي قرن</t>
  </si>
  <si>
    <t>‫پليمر آريا ساسول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</si>
  <si>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</si>
  <si>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</si>
  <si>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</si>
  <si>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</si>
  <si>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</si>
  <si>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</si>
  <si>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</si>
  <si>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</si>
  <si>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</si>
  <si>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</si>
  <si>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</si>
  <si>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</si>
  <si>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</si>
  <si>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</si>
  <si>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</si>
  <si>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</si>
  <si>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دومينو14040208</t>
  </si>
  <si>
    <t>‫بلی</t>
  </si>
  <si>
    <t>‫فرابورس</t>
  </si>
  <si>
    <t>‫1399/02/08</t>
  </si>
  <si>
    <t>‫1404/02/08</t>
  </si>
  <si>
    <t>‫18</t>
  </si>
  <si>
    <t>‫اسنادخزانه-م11بودجه98-001013</t>
  </si>
  <si>
    <t>‫1398/03/18</t>
  </si>
  <si>
    <t>‫1400/10/13</t>
  </si>
  <si>
    <t>‫0</t>
  </si>
  <si>
    <t>‫اسنادخزانه-م16بودجه98-010503</t>
  </si>
  <si>
    <t>‫خیر</t>
  </si>
  <si>
    <t>‫1398/05/03</t>
  </si>
  <si>
    <t>‫1401/05/03</t>
  </si>
  <si>
    <t>‫اسنادخزانه-م18بودجه98-010614</t>
  </si>
  <si>
    <t>‫1398/08/14</t>
  </si>
  <si>
    <t>‫1401/06/14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</si>
  <si>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</si>
  <si>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</si>
  <si>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</si>
  <si>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</si>
  <si>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</si>
  <si>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</si>
  <si>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</si>
  <si>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</si>
  <si>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</si>
  <si>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</si>
  <si>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</si>
  <si>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</si>
  <si>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</si>
  <si>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</si>
  <si>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</si>
  <si>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</si>
  <si>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</si>
  <si>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</si>
  <si>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</si>
  <si>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</si>
  <si>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</si>
  <si>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</si>
  <si>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</si>
  <si>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</si>
  <si>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</si>
  <si>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</si>
  <si>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</si>
  <si>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</si>
  <si>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</si>
  <si>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</si>
  <si>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</si>
  <si>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</si>
  <si>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</si>
  <si>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</si>
  <si>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</si>
  <si>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</si>
  <si>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</si>
  <si>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</si>
  <si>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</si>
  <si>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</si>
  <si>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</si>
  <si>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</si>
  <si>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</si>
  <si>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</si>
  <si>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‫سپرده بانکی نزد بانک سامان</t>
  </si>
  <si>
    <t>‫849-40-1627461-1</t>
  </si>
  <si>
    <t>‫جاري</t>
  </si>
  <si>
    <t>‫1393/03/13</t>
  </si>
  <si>
    <t>‫829-810-1627461-1</t>
  </si>
  <si>
    <t>‫1400/06/23</t>
  </si>
  <si>
    <t>‫8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</si>
  <si>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</si>
  <si>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</si>
  <si>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</si>
  <si>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</si>
  <si>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</si>
  <si>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</si>
  <si>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</si>
  <si>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</si>
  <si>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</si>
  <si>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</si>
  <si>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</si>
  <si>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</si>
  <si>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</si>
  <si>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</si>
  <si>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</si>
  <si>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</si>
  <si>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</si>
  <si>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</si>
  <si>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</si>
  <si>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</si>
  <si>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</si>
  <si>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</si>
  <si>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</si>
  <si>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</si>
  <si>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</si>
  <si>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</si>
  <si>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</si>
  <si>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</si>
  <si>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‫1400/07/27</t>
  </si>
  <si>
    <t>‫1400/04/28</t>
  </si>
  <si>
    <t>‫سپيد ماكيان</t>
  </si>
  <si>
    <t>‫1400/04/27</t>
  </si>
  <si>
    <t>‫1400/04/31</t>
  </si>
  <si>
    <t>‫فولاد خوزستان</t>
  </si>
  <si>
    <t>‫1400/04/09</t>
  </si>
  <si>
    <t>‫1400/05/11</t>
  </si>
  <si>
    <t>‫1400/04/29</t>
  </si>
  <si>
    <t>‫1400/07/14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</si>
  <si>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</si>
  <si>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</si>
  <si>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</si>
  <si>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</si>
  <si>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‫1400/08/08</t>
  </si>
  <si>
    <t>‫بلند مدت-1-6667725-283-205-اقتصاد نوين</t>
  </si>
  <si>
    <t>‫1401/12/28</t>
  </si>
  <si>
    <t>‫كوتاه مدت-1-1627461-810-829-سامان</t>
  </si>
  <si>
    <t>‫1400/07/01</t>
  </si>
  <si>
    <t>‫-</t>
  </si>
  <si>
    <t>‫كوتاه مدت-1-1627461-810-849-سامان</t>
  </si>
  <si>
    <t>‫1400/07/23</t>
  </si>
  <si>
    <t>‫كوتاه مدت-1-6667725-850-205-اقتصاد نوين</t>
  </si>
  <si>
    <t>‫كوتاه مدت-98031693-تجارت</t>
  </si>
  <si>
    <t>‫بلند مدت-6166243589-تجارت</t>
  </si>
  <si>
    <t>‫1401/11/28</t>
  </si>
  <si>
    <t>‫19</t>
  </si>
  <si>
    <t>‫سود(زیان) حاصل از فروش اوراق بهادار</t>
  </si>
  <si>
    <t>‫ارزش دفتری</t>
  </si>
  <si>
    <t>‫سود و زیان ناشی از فروش</t>
  </si>
  <si>
    <t>‫اسنادخزانه-م14بودجه98-010318</t>
  </si>
  <si>
    <t>‫اسنادخزانه-م15بودجه98-010406</t>
  </si>
  <si>
    <t>‫اسنادخزانه-م17بودجه98-010512</t>
  </si>
  <si>
    <t>‫اسنادخزانه-م20بودجه98-020806</t>
  </si>
  <si>
    <t>‫اسنادخزانه-م2بودجه99-011019</t>
  </si>
  <si>
    <t>‫اسنادخزانه-م6بودجه98-000519</t>
  </si>
  <si>
    <t>‫س. و خدمات مديريت صند. ب كشوري</t>
  </si>
  <si>
    <t>‫شرکت افرانت(سهامی عام)</t>
  </si>
  <si>
    <t>‫شمال شرق شاهرود</t>
  </si>
  <si>
    <t>‫محصولات كاغذي لطيف</t>
  </si>
  <si>
    <t>‫نفت و گاز پارسیان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</si>
  <si>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</si>
  <si>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</si>
  <si>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</si>
  <si>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</si>
  <si>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</si>
  <si>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</si>
  <si>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</si>
  <si>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</si>
  <si>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</si>
  <si>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</si>
  <si>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</si>
  <si>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</si>
  <si>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</si>
  <si>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</si>
  <si>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</si>
  <si>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</si>
  <si>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</si>
  <si>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</si>
  <si>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</si>
  <si>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</si>
  <si>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</si>
  <si>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</si>
  <si>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</si>
  <si>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‫سپرده بانکی بلند مدت - تجارت</t>
  </si>
  <si>
    <t>‫6166243589</t>
  </si>
  <si>
    <t>‫4-2- سایر درآمدها:</t>
  </si>
  <si>
    <t>‫بانك تجارت</t>
  </si>
  <si>
    <t>-</t>
  </si>
  <si>
    <t>هزینه تنزیل سود سهام دریافتنی سال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</si>
</sst>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0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sz val="11"/>
      <color indexed="8"/>
      <name val="Calibri"/>
      <family val="2"/>
      <scheme val="minor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9"/>
      <color rgb="FF005EBB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37" fontId="8" fillId="0" borderId="1" xfId="0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right" vertical="center" wrapText="1"/>
    </xf>
    <xf numFmtId="3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0" fontId="6" fillId="0" borderId="6" xfId="0" applyFont="1" applyBorder="1"/>
    <xf numFmtId="37" fontId="8" fillId="0" borderId="6" xfId="0" applyNumberFormat="1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37" fontId="0" fillId="0" borderId="3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9" fillId="0" borderId="0" xfId="0" applyNumberFormat="1" applyFont="1"/>
    <xf numFmtId="10" fontId="6" fillId="0" borderId="0" xfId="1" applyNumberFormat="1" applyFont="1"/>
    <xf numFmtId="164" fontId="8" fillId="0" borderId="9" xfId="0" applyNumberFormat="1" applyFont="1" applyBorder="1" applyAlignment="1">
      <alignment horizontal="center" vertical="center"/>
    </xf>
    <xf numFmtId="37" fontId="6" fillId="0" borderId="0" xfId="0" applyNumberFormat="1" applyFont="1"/>
    <xf numFmtId="164" fontId="8" fillId="0" borderId="6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6" fillId="2" borderId="2" xfId="0" applyNumberFormat="1" applyFont="1" applyFill="1" applyBorder="1"/>
    <xf numFmtId="0" fontId="8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37" fontId="8" fillId="0" borderId="0" xfId="0" applyNumberFormat="1" applyFont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8" fillId="0" borderId="5" xfId="0" applyNumberFormat="1" applyFont="1" applyBorder="1" applyAlignment="1">
      <alignment horizontal="center" vertical="center"/>
    </xf>
    <xf numFmtId="0" fontId="6" fillId="2" borderId="7" xfId="0" applyNumberFormat="1" applyFont="1" applyFill="1" applyBorder="1"/>
    <xf numFmtId="0" fontId="6" fillId="2" borderId="8" xfId="0" applyNumberFormat="1" applyFont="1" applyFill="1" applyBorder="1"/>
    <xf numFmtId="0" fontId="6" fillId="2" borderId="6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9" workbookViewId="0"/>
  </sheetViews>
  <sheetFormatPr defaultRowHeight="15"/>
  <sheetData>
    <row r="22" spans="1:10" ht="39.950000000000003" customHeight="1">
      <c r="A22" s="37" t="s">
        <v>0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39.950000000000003" customHeight="1">
      <c r="A23" s="39" t="s">
        <v>1</v>
      </c>
      <c r="B23" s="38"/>
      <c r="C23" s="38"/>
      <c r="D23" s="38"/>
      <c r="E23" s="38"/>
      <c r="F23" s="38"/>
      <c r="G23" s="38"/>
      <c r="H23" s="38"/>
      <c r="I23" s="38"/>
      <c r="J23" s="38"/>
    </row>
    <row r="24" spans="1:10" ht="39.950000000000003" customHeight="1">
      <c r="A24" s="40" t="s">
        <v>2</v>
      </c>
      <c r="B24" s="38"/>
      <c r="C24" s="38"/>
      <c r="D24" s="38"/>
      <c r="E24" s="38"/>
      <c r="F24" s="38"/>
      <c r="G24" s="38"/>
      <c r="H24" s="38"/>
      <c r="I24" s="38"/>
      <c r="J24" s="38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1"/>
  <sheetViews>
    <sheetView rightToLeft="1" topLeftCell="A7" workbookViewId="0">
      <selection activeCell="S15" activeCellId="1" sqref="S9 S15"/>
    </sheetView>
  </sheetViews>
  <sheetFormatPr defaultRowHeight="17.2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5" spans="1:19" ht="18.75">
      <c r="A5" s="48" t="s">
        <v>162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7" spans="1:19" ht="18.75">
      <c r="I7" s="41" t="s">
        <v>145</v>
      </c>
      <c r="J7" s="42"/>
      <c r="K7" s="42"/>
      <c r="L7" s="42"/>
      <c r="M7" s="42"/>
      <c r="O7" s="41" t="s">
        <v>7</v>
      </c>
      <c r="P7" s="42"/>
      <c r="Q7" s="42"/>
      <c r="R7" s="42"/>
      <c r="S7" s="42"/>
    </row>
    <row r="8" spans="1:19" ht="37.5">
      <c r="A8" s="14" t="s">
        <v>131</v>
      </c>
      <c r="C8" s="11" t="s">
        <v>163</v>
      </c>
      <c r="E8" s="11" t="s">
        <v>53</v>
      </c>
      <c r="G8" s="11" t="s">
        <v>102</v>
      </c>
      <c r="I8" s="11" t="s">
        <v>164</v>
      </c>
      <c r="K8" s="11" t="s">
        <v>150</v>
      </c>
      <c r="M8" s="11" t="s">
        <v>165</v>
      </c>
      <c r="O8" s="11" t="s">
        <v>164</v>
      </c>
      <c r="Q8" s="11" t="s">
        <v>150</v>
      </c>
      <c r="S8" s="11" t="s">
        <v>165</v>
      </c>
    </row>
    <row r="9" spans="1:19" ht="18">
      <c r="A9" s="12" t="s">
        <v>56</v>
      </c>
      <c r="C9" s="5" t="s">
        <v>166</v>
      </c>
      <c r="E9" s="5" t="s">
        <v>60</v>
      </c>
      <c r="G9" s="5" t="s">
        <v>61</v>
      </c>
      <c r="H9" s="28"/>
      <c r="I9" s="24">
        <v>1254364480</v>
      </c>
      <c r="J9" s="28"/>
      <c r="K9" s="24">
        <v>0</v>
      </c>
      <c r="L9" s="28"/>
      <c r="M9" s="24">
        <v>1254364480</v>
      </c>
      <c r="O9" s="4">
        <v>2790986800</v>
      </c>
      <c r="Q9" s="4">
        <v>0</v>
      </c>
      <c r="S9" s="4">
        <v>2790986800</v>
      </c>
    </row>
    <row r="10" spans="1:19" ht="36">
      <c r="A10" s="12" t="s">
        <v>167</v>
      </c>
      <c r="C10" s="5" t="s">
        <v>75</v>
      </c>
      <c r="E10" s="5" t="s">
        <v>168</v>
      </c>
      <c r="G10" s="5" t="s">
        <v>113</v>
      </c>
      <c r="H10" s="28"/>
      <c r="I10" s="24">
        <v>657534240</v>
      </c>
      <c r="J10" s="28"/>
      <c r="K10" s="24">
        <v>-2546069</v>
      </c>
      <c r="L10" s="28"/>
      <c r="M10" s="24">
        <v>654988171</v>
      </c>
      <c r="O10" s="4">
        <v>2016438336</v>
      </c>
      <c r="Q10" s="4">
        <v>0</v>
      </c>
      <c r="S10" s="4">
        <v>2016438336</v>
      </c>
    </row>
    <row r="11" spans="1:19" ht="36">
      <c r="A11" s="12" t="s">
        <v>169</v>
      </c>
      <c r="C11" s="5" t="s">
        <v>170</v>
      </c>
      <c r="E11" s="5" t="s">
        <v>171</v>
      </c>
      <c r="G11" s="5" t="s">
        <v>123</v>
      </c>
      <c r="H11" s="28"/>
      <c r="I11" s="24">
        <v>20856679</v>
      </c>
      <c r="J11" s="28"/>
      <c r="K11" s="24">
        <v>-10708</v>
      </c>
      <c r="L11" s="28"/>
      <c r="M11" s="24">
        <v>20845971</v>
      </c>
      <c r="O11" s="4">
        <v>20984863</v>
      </c>
      <c r="Q11" s="4">
        <v>0</v>
      </c>
      <c r="S11" s="4">
        <v>20984863</v>
      </c>
    </row>
    <row r="12" spans="1:19" ht="36">
      <c r="A12" s="12" t="s">
        <v>172</v>
      </c>
      <c r="C12" s="5" t="s">
        <v>173</v>
      </c>
      <c r="E12" s="5" t="s">
        <v>171</v>
      </c>
      <c r="G12" s="5" t="s">
        <v>65</v>
      </c>
      <c r="H12" s="28"/>
      <c r="I12" s="24">
        <v>6795</v>
      </c>
      <c r="J12" s="28"/>
      <c r="K12" s="24">
        <v>0</v>
      </c>
      <c r="L12" s="28"/>
      <c r="M12" s="24">
        <v>6795</v>
      </c>
      <c r="O12" s="4">
        <v>260577245</v>
      </c>
      <c r="Q12" s="4">
        <v>0</v>
      </c>
      <c r="S12" s="4">
        <v>260577245</v>
      </c>
    </row>
    <row r="13" spans="1:19" ht="36">
      <c r="A13" s="12" t="s">
        <v>174</v>
      </c>
      <c r="C13" s="5" t="s">
        <v>152</v>
      </c>
      <c r="E13" s="5" t="s">
        <v>171</v>
      </c>
      <c r="G13" s="5" t="s">
        <v>110</v>
      </c>
      <c r="H13" s="28"/>
      <c r="I13" s="24">
        <v>-1473790</v>
      </c>
      <c r="J13" s="28"/>
      <c r="K13" s="24">
        <v>-9422</v>
      </c>
      <c r="L13" s="28"/>
      <c r="M13" s="24">
        <v>-1483212</v>
      </c>
      <c r="O13" s="4">
        <v>5612678</v>
      </c>
      <c r="Q13" s="4">
        <v>0</v>
      </c>
      <c r="S13" s="4">
        <v>5612678</v>
      </c>
    </row>
    <row r="14" spans="1:19" ht="18">
      <c r="A14" s="12" t="s">
        <v>175</v>
      </c>
      <c r="C14" s="5" t="s">
        <v>170</v>
      </c>
      <c r="E14" s="5" t="s">
        <v>171</v>
      </c>
      <c r="G14" s="5" t="s">
        <v>110</v>
      </c>
      <c r="H14" s="28"/>
      <c r="I14" s="24">
        <v>29896926</v>
      </c>
      <c r="J14" s="28"/>
      <c r="K14" s="24">
        <v>-43243</v>
      </c>
      <c r="L14" s="28"/>
      <c r="M14" s="24">
        <v>29853683</v>
      </c>
      <c r="O14" s="4">
        <v>56318148</v>
      </c>
      <c r="Q14" s="4">
        <v>0</v>
      </c>
      <c r="S14" s="4">
        <v>56318148</v>
      </c>
    </row>
    <row r="15" spans="1:19" ht="36">
      <c r="A15" s="12" t="s">
        <v>84</v>
      </c>
      <c r="C15" s="5" t="s">
        <v>86</v>
      </c>
      <c r="E15" s="5" t="s">
        <v>86</v>
      </c>
      <c r="G15" s="5" t="s">
        <v>87</v>
      </c>
      <c r="H15" s="28"/>
      <c r="I15" s="24">
        <v>29502950</v>
      </c>
      <c r="J15" s="28"/>
      <c r="K15" s="24">
        <v>0</v>
      </c>
      <c r="L15" s="28"/>
      <c r="M15" s="24">
        <v>29502950</v>
      </c>
      <c r="O15" s="4">
        <v>97469967</v>
      </c>
      <c r="Q15" s="4">
        <v>0</v>
      </c>
      <c r="S15" s="4">
        <v>97469967</v>
      </c>
    </row>
    <row r="16" spans="1:19" ht="36">
      <c r="A16" s="12" t="s">
        <v>176</v>
      </c>
      <c r="C16" s="5" t="s">
        <v>170</v>
      </c>
      <c r="E16" s="5" t="s">
        <v>177</v>
      </c>
      <c r="G16" s="5" t="s">
        <v>178</v>
      </c>
      <c r="H16" s="28"/>
      <c r="I16" s="25" t="s">
        <v>220</v>
      </c>
      <c r="J16" s="29"/>
      <c r="K16" s="25" t="s">
        <v>220</v>
      </c>
      <c r="L16" s="29"/>
      <c r="M16" s="25" t="s">
        <v>220</v>
      </c>
      <c r="N16" s="5"/>
      <c r="O16" s="4">
        <v>238931452</v>
      </c>
      <c r="Q16" s="4">
        <v>0</v>
      </c>
      <c r="S16" s="4">
        <v>238931452</v>
      </c>
    </row>
    <row r="17" spans="1:19" ht="18">
      <c r="A17" s="7" t="s">
        <v>40</v>
      </c>
      <c r="H17" s="28"/>
      <c r="I17" s="26">
        <f>SUM(I9:$I$16)</f>
        <v>1990688280</v>
      </c>
      <c r="J17" s="28"/>
      <c r="K17" s="26">
        <f>SUM(K9:$K$16)</f>
        <v>-2609442</v>
      </c>
      <c r="L17" s="28"/>
      <c r="M17" s="26">
        <f>SUM(M9:$M$16)</f>
        <v>1988078838</v>
      </c>
      <c r="O17" s="7">
        <f>SUM(O9:$O$16)</f>
        <v>5487319489</v>
      </c>
      <c r="Q17" s="7">
        <f>SUM(Q9:$Q$16)</f>
        <v>0</v>
      </c>
      <c r="S17" s="7">
        <f>SUM(S9:$S$16)</f>
        <v>5487319489</v>
      </c>
    </row>
    <row r="18" spans="1:19" ht="18">
      <c r="I18" s="9"/>
      <c r="K18" s="9"/>
      <c r="M18" s="9"/>
      <c r="O18" s="9"/>
      <c r="Q18" s="9"/>
      <c r="S18" s="9"/>
    </row>
    <row r="21" spans="1:19">
      <c r="O21" s="3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7"/>
  <sheetViews>
    <sheetView rightToLeft="1" topLeftCell="A4" workbookViewId="0">
      <selection activeCell="Q9" sqref="Q9:Q16"/>
    </sheetView>
  </sheetViews>
  <sheetFormatPr defaultRowHeight="17.2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5" spans="1:17" ht="18.75">
      <c r="A5" s="48" t="s">
        <v>179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18.75">
      <c r="C7" s="41" t="s">
        <v>145</v>
      </c>
      <c r="D7" s="42"/>
      <c r="E7" s="42"/>
      <c r="F7" s="42"/>
      <c r="G7" s="42"/>
      <c r="H7" s="42"/>
      <c r="I7" s="42"/>
      <c r="K7" s="41" t="s">
        <v>7</v>
      </c>
      <c r="L7" s="42"/>
      <c r="M7" s="42"/>
      <c r="N7" s="42"/>
      <c r="O7" s="42"/>
      <c r="P7" s="42"/>
      <c r="Q7" s="42"/>
    </row>
    <row r="8" spans="1:17" ht="37.5">
      <c r="A8" s="14" t="s">
        <v>131</v>
      </c>
      <c r="C8" s="11" t="s">
        <v>9</v>
      </c>
      <c r="E8" s="11" t="s">
        <v>11</v>
      </c>
      <c r="G8" s="11" t="s">
        <v>180</v>
      </c>
      <c r="I8" s="11" t="s">
        <v>181</v>
      </c>
      <c r="K8" s="11" t="s">
        <v>9</v>
      </c>
      <c r="M8" s="11" t="s">
        <v>11</v>
      </c>
      <c r="O8" s="11" t="s">
        <v>180</v>
      </c>
      <c r="Q8" s="11" t="s">
        <v>181</v>
      </c>
    </row>
    <row r="9" spans="1:17" ht="36">
      <c r="A9" s="12" t="s">
        <v>182</v>
      </c>
      <c r="C9" s="21" t="s">
        <v>220</v>
      </c>
      <c r="D9" s="20"/>
      <c r="E9" s="21" t="s">
        <v>220</v>
      </c>
      <c r="F9" s="20"/>
      <c r="G9" s="21" t="s">
        <v>220</v>
      </c>
      <c r="H9" s="20"/>
      <c r="I9" s="21" t="s">
        <v>220</v>
      </c>
      <c r="J9" s="5"/>
      <c r="K9" s="4">
        <v>3029</v>
      </c>
      <c r="M9" s="4">
        <v>2596899757</v>
      </c>
      <c r="O9" s="4">
        <v>2545914421</v>
      </c>
      <c r="Q9" s="4">
        <v>50985336</v>
      </c>
    </row>
    <row r="10" spans="1:17" ht="36">
      <c r="A10" s="12" t="s">
        <v>183</v>
      </c>
      <c r="C10" s="21" t="s">
        <v>220</v>
      </c>
      <c r="D10" s="20"/>
      <c r="E10" s="21" t="s">
        <v>220</v>
      </c>
      <c r="F10" s="20"/>
      <c r="G10" s="21" t="s">
        <v>220</v>
      </c>
      <c r="H10" s="20"/>
      <c r="I10" s="21" t="s">
        <v>220</v>
      </c>
      <c r="J10" s="5"/>
      <c r="K10" s="4">
        <v>13853</v>
      </c>
      <c r="M10" s="4">
        <v>11759901316</v>
      </c>
      <c r="O10" s="4">
        <v>11522416937</v>
      </c>
      <c r="Q10" s="4">
        <v>237484379</v>
      </c>
    </row>
    <row r="11" spans="1:17" ht="36">
      <c r="A11" s="12" t="s">
        <v>184</v>
      </c>
      <c r="C11" s="21" t="s">
        <v>220</v>
      </c>
      <c r="D11" s="20"/>
      <c r="E11" s="21" t="s">
        <v>220</v>
      </c>
      <c r="F11" s="20"/>
      <c r="G11" s="21" t="s">
        <v>220</v>
      </c>
      <c r="H11" s="20"/>
      <c r="I11" s="21" t="s">
        <v>220</v>
      </c>
      <c r="J11" s="5"/>
      <c r="K11" s="4">
        <v>48433</v>
      </c>
      <c r="M11" s="4">
        <v>40332534112</v>
      </c>
      <c r="O11" s="4">
        <v>39537602552</v>
      </c>
      <c r="Q11" s="4">
        <v>794931560</v>
      </c>
    </row>
    <row r="12" spans="1:17" ht="36">
      <c r="A12" s="12" t="s">
        <v>185</v>
      </c>
      <c r="C12" s="21" t="s">
        <v>220</v>
      </c>
      <c r="D12" s="20"/>
      <c r="E12" s="21" t="s">
        <v>220</v>
      </c>
      <c r="F12" s="20"/>
      <c r="G12" s="21" t="s">
        <v>220</v>
      </c>
      <c r="H12" s="20"/>
      <c r="I12" s="21" t="s">
        <v>220</v>
      </c>
      <c r="J12" s="5"/>
      <c r="K12" s="4">
        <v>20000</v>
      </c>
      <c r="M12" s="4">
        <v>13151615838</v>
      </c>
      <c r="O12" s="4">
        <v>12754723193</v>
      </c>
      <c r="Q12" s="4">
        <v>396892645</v>
      </c>
    </row>
    <row r="13" spans="1:17" ht="36">
      <c r="A13" s="12" t="s">
        <v>73</v>
      </c>
      <c r="C13" s="4">
        <v>22266</v>
      </c>
      <c r="E13" s="4">
        <v>22266000000</v>
      </c>
      <c r="G13" s="4">
        <v>21205500510</v>
      </c>
      <c r="I13" s="4">
        <v>1060499490</v>
      </c>
      <c r="K13" s="4">
        <v>22266</v>
      </c>
      <c r="M13" s="4">
        <v>22266000000</v>
      </c>
      <c r="O13" s="4">
        <v>21205500510</v>
      </c>
      <c r="Q13" s="4">
        <v>1060499490</v>
      </c>
    </row>
    <row r="14" spans="1:17" ht="36">
      <c r="A14" s="12" t="s">
        <v>186</v>
      </c>
      <c r="C14" s="21" t="s">
        <v>220</v>
      </c>
      <c r="D14" s="20"/>
      <c r="E14" s="21" t="s">
        <v>220</v>
      </c>
      <c r="F14" s="20"/>
      <c r="G14" s="21" t="s">
        <v>220</v>
      </c>
      <c r="H14" s="20"/>
      <c r="I14" s="21" t="s">
        <v>220</v>
      </c>
      <c r="J14" s="5"/>
      <c r="K14" s="4">
        <v>22000</v>
      </c>
      <c r="M14" s="4">
        <v>16886338797</v>
      </c>
      <c r="O14" s="4">
        <v>16486293560</v>
      </c>
      <c r="Q14" s="4">
        <v>400045237</v>
      </c>
    </row>
    <row r="15" spans="1:17" ht="36">
      <c r="A15" s="12" t="s">
        <v>187</v>
      </c>
      <c r="C15" s="21" t="s">
        <v>220</v>
      </c>
      <c r="D15" s="20"/>
      <c r="E15" s="21" t="s">
        <v>220</v>
      </c>
      <c r="F15" s="20"/>
      <c r="G15" s="21" t="s">
        <v>220</v>
      </c>
      <c r="H15" s="20"/>
      <c r="I15" s="21" t="s">
        <v>220</v>
      </c>
      <c r="J15" s="5"/>
      <c r="K15" s="4">
        <v>37274</v>
      </c>
      <c r="M15" s="4">
        <v>37274000000</v>
      </c>
      <c r="O15" s="4">
        <v>36829204900</v>
      </c>
      <c r="Q15" s="4">
        <v>444795100</v>
      </c>
    </row>
    <row r="16" spans="1:17" ht="36">
      <c r="A16" s="12" t="s">
        <v>78</v>
      </c>
      <c r="C16" s="4">
        <v>11417</v>
      </c>
      <c r="E16" s="4">
        <v>11417000000</v>
      </c>
      <c r="G16" s="4">
        <v>10931554015</v>
      </c>
      <c r="I16" s="4">
        <v>485445985</v>
      </c>
      <c r="K16" s="4">
        <v>11417</v>
      </c>
      <c r="M16" s="4">
        <v>11417000000</v>
      </c>
      <c r="O16" s="4">
        <v>10931554015</v>
      </c>
      <c r="Q16" s="4">
        <v>485445985</v>
      </c>
    </row>
    <row r="17" spans="1:17" ht="18">
      <c r="A17" s="12" t="s">
        <v>17</v>
      </c>
      <c r="C17" s="4">
        <v>5335</v>
      </c>
      <c r="E17" s="4">
        <v>168219308</v>
      </c>
      <c r="G17" s="4">
        <v>121811976</v>
      </c>
      <c r="I17" s="4">
        <v>46407332</v>
      </c>
      <c r="K17" s="4">
        <v>5335</v>
      </c>
      <c r="M17" s="4">
        <v>168219308</v>
      </c>
      <c r="O17" s="4">
        <v>121811976</v>
      </c>
      <c r="Q17" s="4">
        <v>46407332</v>
      </c>
    </row>
    <row r="18" spans="1:17" ht="18">
      <c r="A18" s="12" t="s">
        <v>20</v>
      </c>
      <c r="C18" s="4">
        <v>450000</v>
      </c>
      <c r="E18" s="4">
        <v>3043509448</v>
      </c>
      <c r="G18" s="4">
        <v>2938809884</v>
      </c>
      <c r="I18" s="4">
        <v>104699564</v>
      </c>
      <c r="K18" s="4">
        <v>450000</v>
      </c>
      <c r="M18" s="4">
        <v>3043509448</v>
      </c>
      <c r="O18" s="4">
        <v>2938809884</v>
      </c>
      <c r="Q18" s="4">
        <v>104699564</v>
      </c>
    </row>
    <row r="19" spans="1:17" ht="36">
      <c r="A19" s="12" t="s">
        <v>21</v>
      </c>
      <c r="C19" s="4">
        <v>325402</v>
      </c>
      <c r="E19" s="4">
        <v>4136481736</v>
      </c>
      <c r="G19" s="4">
        <v>2460312618</v>
      </c>
      <c r="I19" s="4">
        <v>1676169118</v>
      </c>
      <c r="K19" s="4">
        <v>325402</v>
      </c>
      <c r="M19" s="4">
        <v>4136481736</v>
      </c>
      <c r="O19" s="4">
        <v>2460312618</v>
      </c>
      <c r="Q19" s="4">
        <v>1676169118</v>
      </c>
    </row>
    <row r="20" spans="1:17" ht="18">
      <c r="A20" s="12" t="s">
        <v>25</v>
      </c>
      <c r="C20" s="4">
        <v>744767</v>
      </c>
      <c r="E20" s="4">
        <v>3399351244</v>
      </c>
      <c r="G20" s="4">
        <v>2464215199</v>
      </c>
      <c r="I20" s="4">
        <v>935136045</v>
      </c>
      <c r="K20" s="4">
        <v>1394767</v>
      </c>
      <c r="M20" s="4">
        <v>6341783848</v>
      </c>
      <c r="O20" s="4">
        <v>4615020565</v>
      </c>
      <c r="Q20" s="4">
        <v>1726763283</v>
      </c>
    </row>
    <row r="21" spans="1:17" ht="36">
      <c r="A21" s="12" t="s">
        <v>188</v>
      </c>
      <c r="C21" s="21" t="s">
        <v>220</v>
      </c>
      <c r="D21" s="20"/>
      <c r="E21" s="21" t="s">
        <v>220</v>
      </c>
      <c r="F21" s="20"/>
      <c r="G21" s="21" t="s">
        <v>220</v>
      </c>
      <c r="H21" s="20"/>
      <c r="I21" s="21" t="s">
        <v>220</v>
      </c>
      <c r="J21" s="5"/>
      <c r="K21" s="4">
        <v>908</v>
      </c>
      <c r="M21" s="4">
        <v>9190255</v>
      </c>
      <c r="O21" s="4">
        <v>4510022</v>
      </c>
      <c r="Q21" s="4">
        <v>4680233</v>
      </c>
    </row>
    <row r="22" spans="1:17" ht="18">
      <c r="A22" s="12" t="s">
        <v>154</v>
      </c>
      <c r="C22" s="21" t="s">
        <v>220</v>
      </c>
      <c r="D22" s="20"/>
      <c r="E22" s="21" t="s">
        <v>220</v>
      </c>
      <c r="F22" s="20"/>
      <c r="G22" s="21" t="s">
        <v>220</v>
      </c>
      <c r="H22" s="20"/>
      <c r="I22" s="21" t="s">
        <v>220</v>
      </c>
      <c r="J22" s="5"/>
      <c r="K22" s="4">
        <v>4133</v>
      </c>
      <c r="M22" s="4">
        <v>258829753</v>
      </c>
      <c r="O22" s="4">
        <v>84727335</v>
      </c>
      <c r="Q22" s="24">
        <v>174102418</v>
      </c>
    </row>
    <row r="23" spans="1:17" ht="18">
      <c r="A23" s="12" t="s">
        <v>189</v>
      </c>
      <c r="C23" s="21" t="s">
        <v>220</v>
      </c>
      <c r="D23" s="20"/>
      <c r="E23" s="21" t="s">
        <v>220</v>
      </c>
      <c r="F23" s="20"/>
      <c r="G23" s="21" t="s">
        <v>220</v>
      </c>
      <c r="H23" s="20"/>
      <c r="I23" s="21" t="s">
        <v>220</v>
      </c>
      <c r="J23" s="5"/>
      <c r="K23" s="4">
        <v>408266</v>
      </c>
      <c r="M23" s="4">
        <v>10339652960</v>
      </c>
      <c r="O23" s="4">
        <v>10923707920</v>
      </c>
      <c r="Q23" s="24">
        <v>-584054960</v>
      </c>
    </row>
    <row r="24" spans="1:17" ht="18">
      <c r="A24" s="12" t="s">
        <v>190</v>
      </c>
      <c r="C24" s="21" t="s">
        <v>220</v>
      </c>
      <c r="D24" s="20"/>
      <c r="E24" s="21" t="s">
        <v>220</v>
      </c>
      <c r="F24" s="20"/>
      <c r="G24" s="21" t="s">
        <v>220</v>
      </c>
      <c r="H24" s="20"/>
      <c r="I24" s="21" t="s">
        <v>220</v>
      </c>
      <c r="J24" s="5"/>
      <c r="K24" s="4">
        <v>10978</v>
      </c>
      <c r="M24" s="4">
        <v>827137578</v>
      </c>
      <c r="O24" s="4">
        <v>777787967</v>
      </c>
      <c r="Q24" s="24">
        <v>49349611</v>
      </c>
    </row>
    <row r="25" spans="1:17" ht="18">
      <c r="A25" s="12" t="s">
        <v>157</v>
      </c>
      <c r="C25" s="21" t="s">
        <v>220</v>
      </c>
      <c r="D25" s="20"/>
      <c r="E25" s="21" t="s">
        <v>220</v>
      </c>
      <c r="F25" s="20"/>
      <c r="G25" s="21" t="s">
        <v>220</v>
      </c>
      <c r="H25" s="20"/>
      <c r="I25" s="21" t="s">
        <v>220</v>
      </c>
      <c r="J25" s="5"/>
      <c r="K25" s="4">
        <v>812425</v>
      </c>
      <c r="M25" s="4">
        <v>15255651109</v>
      </c>
      <c r="O25" s="4">
        <v>12232525426</v>
      </c>
      <c r="Q25" s="24">
        <v>3023125683</v>
      </c>
    </row>
    <row r="26" spans="1:17" ht="18">
      <c r="A26" s="12" t="s">
        <v>191</v>
      </c>
      <c r="C26" s="21" t="s">
        <v>220</v>
      </c>
      <c r="D26" s="20"/>
      <c r="E26" s="21" t="s">
        <v>220</v>
      </c>
      <c r="F26" s="20"/>
      <c r="G26" s="21" t="s">
        <v>220</v>
      </c>
      <c r="H26" s="20"/>
      <c r="I26" s="21" t="s">
        <v>220</v>
      </c>
      <c r="J26" s="5"/>
      <c r="K26" s="4">
        <v>160</v>
      </c>
      <c r="M26" s="4">
        <v>9237512</v>
      </c>
      <c r="O26" s="4">
        <v>10383987</v>
      </c>
      <c r="Q26" s="24">
        <v>-1146475</v>
      </c>
    </row>
    <row r="27" spans="1:17" ht="18">
      <c r="A27" s="12" t="s">
        <v>192</v>
      </c>
      <c r="C27" s="21" t="s">
        <v>220</v>
      </c>
      <c r="D27" s="20"/>
      <c r="E27" s="21" t="s">
        <v>220</v>
      </c>
      <c r="F27" s="20"/>
      <c r="G27" s="21" t="s">
        <v>220</v>
      </c>
      <c r="H27" s="20"/>
      <c r="I27" s="21" t="s">
        <v>220</v>
      </c>
      <c r="J27" s="5"/>
      <c r="K27" s="4">
        <v>1000000</v>
      </c>
      <c r="M27" s="4">
        <v>30847519295</v>
      </c>
      <c r="O27" s="4">
        <v>25272979285</v>
      </c>
      <c r="Q27" s="24">
        <v>5574540010</v>
      </c>
    </row>
    <row r="28" spans="1:17" ht="18">
      <c r="A28" s="12" t="s">
        <v>38</v>
      </c>
      <c r="C28" s="21" t="s">
        <v>220</v>
      </c>
      <c r="D28" s="20"/>
      <c r="E28" s="21" t="s">
        <v>220</v>
      </c>
      <c r="F28" s="20"/>
      <c r="G28" s="21" t="s">
        <v>220</v>
      </c>
      <c r="H28" s="20"/>
      <c r="I28" s="21" t="s">
        <v>220</v>
      </c>
      <c r="J28" s="5"/>
      <c r="K28" s="4">
        <v>320000</v>
      </c>
      <c r="M28" s="4">
        <v>9851892881</v>
      </c>
      <c r="O28" s="4">
        <v>10559075271</v>
      </c>
      <c r="Q28" s="24">
        <v>-707182390</v>
      </c>
    </row>
    <row r="29" spans="1:17" ht="18.75" thickBot="1">
      <c r="A29" s="7" t="s">
        <v>40</v>
      </c>
      <c r="C29" s="7">
        <f>SUM(C9:$C$28)</f>
        <v>1559187</v>
      </c>
      <c r="E29" s="7">
        <f>SUM(E9:$E$28)</f>
        <v>44430561736</v>
      </c>
      <c r="G29" s="7">
        <f>SUM(G9:$G$28)</f>
        <v>40122204202</v>
      </c>
      <c r="I29" s="7">
        <f>SUM(I9:$I$28)</f>
        <v>4308357534</v>
      </c>
      <c r="K29" s="7">
        <f>SUM(K9:$K$28)</f>
        <v>4910646</v>
      </c>
      <c r="M29" s="7">
        <f>SUM(M9:$M$28)</f>
        <v>236773395503</v>
      </c>
      <c r="O29" s="7">
        <f>SUM(O9:$O$28)</f>
        <v>221814862344</v>
      </c>
      <c r="Q29" s="33">
        <f>SUM(Q9:$Q$28)</f>
        <v>14958533159</v>
      </c>
    </row>
    <row r="30" spans="1:17" ht="18.75" thickTop="1">
      <c r="C30" s="9"/>
      <c r="E30" s="9"/>
      <c r="G30" s="9"/>
      <c r="I30" s="9"/>
      <c r="K30" s="9"/>
      <c r="M30" s="9"/>
      <c r="O30" s="9"/>
      <c r="Q30" s="9"/>
    </row>
    <row r="32" spans="1:17" ht="18">
      <c r="A32" s="49" t="s">
        <v>193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1"/>
    </row>
    <row r="34" spans="13:13">
      <c r="M34" s="30"/>
    </row>
    <row r="35" spans="13:13">
      <c r="M35" s="30"/>
    </row>
    <row r="37" spans="13:13">
      <c r="M37" s="34"/>
    </row>
  </sheetData>
  <mergeCells count="7">
    <mergeCell ref="A32:Q3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8"/>
  <sheetViews>
    <sheetView rightToLeft="1" topLeftCell="A6" workbookViewId="0">
      <selection activeCell="Q18" sqref="Q9:Q18"/>
    </sheetView>
  </sheetViews>
  <sheetFormatPr defaultRowHeight="17.2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5" spans="1:17" ht="18.75">
      <c r="A5" s="48" t="s">
        <v>194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18.75">
      <c r="C7" s="41" t="s">
        <v>145</v>
      </c>
      <c r="D7" s="42"/>
      <c r="E7" s="42"/>
      <c r="F7" s="42"/>
      <c r="G7" s="42"/>
      <c r="H7" s="42"/>
      <c r="I7" s="42"/>
      <c r="K7" s="41" t="s">
        <v>7</v>
      </c>
      <c r="L7" s="42"/>
      <c r="M7" s="42"/>
      <c r="N7" s="42"/>
      <c r="O7" s="42"/>
      <c r="P7" s="42"/>
      <c r="Q7" s="42"/>
    </row>
    <row r="8" spans="1:17" ht="37.5">
      <c r="A8" s="14" t="s">
        <v>131</v>
      </c>
      <c r="C8" s="11" t="s">
        <v>9</v>
      </c>
      <c r="E8" s="11" t="s">
        <v>11</v>
      </c>
      <c r="G8" s="11" t="s">
        <v>180</v>
      </c>
      <c r="I8" s="11" t="s">
        <v>195</v>
      </c>
      <c r="K8" s="11" t="s">
        <v>9</v>
      </c>
      <c r="M8" s="11" t="s">
        <v>11</v>
      </c>
      <c r="O8" s="11" t="s">
        <v>180</v>
      </c>
      <c r="Q8" s="11" t="s">
        <v>195</v>
      </c>
    </row>
    <row r="9" spans="1:17" ht="18">
      <c r="A9" s="12" t="s">
        <v>56</v>
      </c>
      <c r="C9" s="4">
        <v>82900</v>
      </c>
      <c r="E9" s="24">
        <v>82884974375</v>
      </c>
      <c r="F9" s="28"/>
      <c r="G9" s="24">
        <v>79334182073</v>
      </c>
      <c r="H9" s="28"/>
      <c r="I9" s="24">
        <v>3550792302</v>
      </c>
      <c r="J9" s="28"/>
      <c r="K9" s="24">
        <v>82900</v>
      </c>
      <c r="L9" s="28"/>
      <c r="M9" s="24">
        <v>82884974375</v>
      </c>
      <c r="N9" s="28"/>
      <c r="O9" s="24">
        <v>79362945909</v>
      </c>
      <c r="P9" s="28"/>
      <c r="Q9" s="24">
        <v>3522028466</v>
      </c>
    </row>
    <row r="10" spans="1:17" ht="36">
      <c r="A10" s="12" t="s">
        <v>62</v>
      </c>
      <c r="C10" s="4">
        <v>44598</v>
      </c>
      <c r="E10" s="24">
        <v>42748620596</v>
      </c>
      <c r="F10" s="28"/>
      <c r="G10" s="24">
        <v>42093550131</v>
      </c>
      <c r="H10" s="28"/>
      <c r="I10" s="24">
        <v>655070465</v>
      </c>
      <c r="J10" s="28"/>
      <c r="K10" s="24">
        <v>44598</v>
      </c>
      <c r="L10" s="28"/>
      <c r="M10" s="24">
        <v>42748620596</v>
      </c>
      <c r="N10" s="28"/>
      <c r="O10" s="24">
        <v>40688789398</v>
      </c>
      <c r="P10" s="28"/>
      <c r="Q10" s="24">
        <v>2059831198</v>
      </c>
    </row>
    <row r="11" spans="1:17" ht="36">
      <c r="A11" s="12" t="s">
        <v>66</v>
      </c>
      <c r="C11" s="4">
        <v>43499</v>
      </c>
      <c r="E11" s="24">
        <v>37179032714</v>
      </c>
      <c r="F11" s="28"/>
      <c r="G11" s="24">
        <v>36775609123</v>
      </c>
      <c r="H11" s="28"/>
      <c r="I11" s="24">
        <v>403423591</v>
      </c>
      <c r="J11" s="28"/>
      <c r="K11" s="24">
        <v>43499</v>
      </c>
      <c r="L11" s="28"/>
      <c r="M11" s="24">
        <v>37179032714</v>
      </c>
      <c r="N11" s="28"/>
      <c r="O11" s="24">
        <v>35649841591</v>
      </c>
      <c r="P11" s="28"/>
      <c r="Q11" s="24">
        <v>1529191123</v>
      </c>
    </row>
    <row r="12" spans="1:17" ht="36">
      <c r="A12" s="12" t="s">
        <v>70</v>
      </c>
      <c r="C12" s="4">
        <v>40933</v>
      </c>
      <c r="E12" s="24">
        <v>34338444947</v>
      </c>
      <c r="F12" s="28"/>
      <c r="G12" s="24">
        <v>33954358370</v>
      </c>
      <c r="H12" s="28"/>
      <c r="I12" s="24">
        <v>384086577</v>
      </c>
      <c r="J12" s="28"/>
      <c r="K12" s="24">
        <v>40933</v>
      </c>
      <c r="L12" s="28"/>
      <c r="M12" s="24">
        <v>34338444947</v>
      </c>
      <c r="N12" s="28"/>
      <c r="O12" s="24">
        <v>32770708719</v>
      </c>
      <c r="P12" s="28"/>
      <c r="Q12" s="24">
        <v>1567736228</v>
      </c>
    </row>
    <row r="13" spans="1:17" ht="36">
      <c r="A13" s="12" t="s">
        <v>73</v>
      </c>
      <c r="C13" s="4">
        <v>0</v>
      </c>
      <c r="E13" s="24">
        <v>0</v>
      </c>
      <c r="F13" s="28"/>
      <c r="G13" s="24">
        <v>703433548</v>
      </c>
      <c r="H13" s="28"/>
      <c r="I13" s="24">
        <v>-703433548</v>
      </c>
      <c r="J13" s="28"/>
      <c r="K13" s="29">
        <v>0</v>
      </c>
      <c r="L13" s="29"/>
      <c r="M13" s="29">
        <v>0</v>
      </c>
      <c r="N13" s="29"/>
      <c r="O13" s="29">
        <v>0</v>
      </c>
      <c r="P13" s="29"/>
      <c r="Q13" s="29">
        <v>0</v>
      </c>
    </row>
    <row r="14" spans="1:17" ht="36">
      <c r="A14" s="12" t="s">
        <v>76</v>
      </c>
      <c r="C14" s="4">
        <v>23624</v>
      </c>
      <c r="E14" s="24">
        <v>23267737110</v>
      </c>
      <c r="F14" s="28"/>
      <c r="G14" s="24">
        <v>22879452563</v>
      </c>
      <c r="H14" s="28"/>
      <c r="I14" s="24">
        <v>388284547</v>
      </c>
      <c r="J14" s="28"/>
      <c r="K14" s="24">
        <v>23624</v>
      </c>
      <c r="L14" s="28"/>
      <c r="M14" s="24">
        <v>23267737110</v>
      </c>
      <c r="N14" s="28"/>
      <c r="O14" s="24">
        <v>22222493723</v>
      </c>
      <c r="P14" s="28"/>
      <c r="Q14" s="24">
        <v>1045243387</v>
      </c>
    </row>
    <row r="15" spans="1:17" ht="36">
      <c r="A15" s="12" t="s">
        <v>78</v>
      </c>
      <c r="C15" s="4">
        <v>0</v>
      </c>
      <c r="E15" s="24">
        <v>0</v>
      </c>
      <c r="F15" s="28"/>
      <c r="G15" s="24">
        <v>335827260</v>
      </c>
      <c r="H15" s="28"/>
      <c r="I15" s="24">
        <v>-335827260</v>
      </c>
      <c r="J15" s="28"/>
      <c r="K15" s="29">
        <v>0</v>
      </c>
      <c r="L15" s="29"/>
      <c r="M15" s="29">
        <v>0</v>
      </c>
      <c r="N15" s="29"/>
      <c r="O15" s="29">
        <v>0</v>
      </c>
      <c r="P15" s="29"/>
      <c r="Q15" s="29">
        <v>0</v>
      </c>
    </row>
    <row r="16" spans="1:17" ht="36">
      <c r="A16" s="12" t="s">
        <v>80</v>
      </c>
      <c r="C16" s="4">
        <v>34894</v>
      </c>
      <c r="E16" s="24">
        <v>34519575599</v>
      </c>
      <c r="F16" s="28"/>
      <c r="G16" s="24">
        <v>33958198013</v>
      </c>
      <c r="H16" s="28"/>
      <c r="I16" s="24">
        <v>561377586</v>
      </c>
      <c r="J16" s="28"/>
      <c r="K16" s="24">
        <v>34894</v>
      </c>
      <c r="L16" s="28"/>
      <c r="M16" s="24">
        <v>34519575599</v>
      </c>
      <c r="N16" s="28"/>
      <c r="O16" s="24">
        <v>32888890760</v>
      </c>
      <c r="P16" s="28"/>
      <c r="Q16" s="24">
        <v>1630684839</v>
      </c>
    </row>
    <row r="17" spans="1:17" ht="36">
      <c r="A17" s="12" t="s">
        <v>82</v>
      </c>
      <c r="C17" s="4">
        <v>9862</v>
      </c>
      <c r="E17" s="24">
        <v>9544823755</v>
      </c>
      <c r="F17" s="28"/>
      <c r="G17" s="24">
        <v>9387602667</v>
      </c>
      <c r="H17" s="28"/>
      <c r="I17" s="24">
        <v>157221088</v>
      </c>
      <c r="J17" s="28"/>
      <c r="K17" s="24">
        <v>9862</v>
      </c>
      <c r="L17" s="28"/>
      <c r="M17" s="24">
        <v>9544823755</v>
      </c>
      <c r="N17" s="28"/>
      <c r="O17" s="24">
        <v>9107089481</v>
      </c>
      <c r="P17" s="28"/>
      <c r="Q17" s="24">
        <v>437734274</v>
      </c>
    </row>
    <row r="18" spans="1:17" ht="36">
      <c r="A18" s="12" t="s">
        <v>84</v>
      </c>
      <c r="C18" s="4">
        <v>2400</v>
      </c>
      <c r="E18" s="24">
        <v>2329977615</v>
      </c>
      <c r="F18" s="28"/>
      <c r="G18" s="24">
        <v>2329977615</v>
      </c>
      <c r="H18" s="28"/>
      <c r="I18" s="24">
        <v>0</v>
      </c>
      <c r="J18" s="28"/>
      <c r="K18" s="24">
        <v>2400</v>
      </c>
      <c r="L18" s="28"/>
      <c r="M18" s="24">
        <v>2329977615</v>
      </c>
      <c r="N18" s="28"/>
      <c r="O18" s="24">
        <v>2291589374</v>
      </c>
      <c r="P18" s="28"/>
      <c r="Q18" s="24">
        <v>38388241</v>
      </c>
    </row>
    <row r="19" spans="1:17" ht="18">
      <c r="A19" s="12" t="s">
        <v>18</v>
      </c>
      <c r="C19" s="4">
        <v>206249</v>
      </c>
      <c r="E19" s="24">
        <v>32836089421</v>
      </c>
      <c r="F19" s="28"/>
      <c r="G19" s="24">
        <v>33039676087</v>
      </c>
      <c r="H19" s="28"/>
      <c r="I19" s="24">
        <v>-203586666</v>
      </c>
      <c r="J19" s="28"/>
      <c r="K19" s="24">
        <v>206249</v>
      </c>
      <c r="L19" s="28"/>
      <c r="M19" s="24">
        <v>32836089421</v>
      </c>
      <c r="N19" s="28"/>
      <c r="O19" s="24">
        <v>35209832035</v>
      </c>
      <c r="P19" s="28"/>
      <c r="Q19" s="24">
        <v>-2373742614</v>
      </c>
    </row>
    <row r="20" spans="1:17" ht="18">
      <c r="A20" s="12" t="s">
        <v>17</v>
      </c>
      <c r="C20" s="4">
        <v>0</v>
      </c>
      <c r="E20" s="24">
        <v>0</v>
      </c>
      <c r="F20" s="28"/>
      <c r="G20" s="24">
        <v>66083137</v>
      </c>
      <c r="H20" s="28"/>
      <c r="I20" s="24">
        <v>-66083137</v>
      </c>
      <c r="J20" s="28"/>
      <c r="K20" s="29">
        <v>0</v>
      </c>
      <c r="L20" s="29"/>
      <c r="M20" s="29">
        <v>0</v>
      </c>
      <c r="N20" s="29"/>
      <c r="O20" s="29">
        <v>0</v>
      </c>
      <c r="P20" s="29"/>
      <c r="Q20" s="29">
        <v>0</v>
      </c>
    </row>
    <row r="21" spans="1:17" ht="18">
      <c r="A21" s="12" t="s">
        <v>19</v>
      </c>
      <c r="C21" s="4">
        <v>3685459</v>
      </c>
      <c r="E21" s="24">
        <v>13782201812</v>
      </c>
      <c r="F21" s="28"/>
      <c r="G21" s="24">
        <v>14807990358</v>
      </c>
      <c r="H21" s="28"/>
      <c r="I21" s="24">
        <v>-1025788546</v>
      </c>
      <c r="J21" s="28"/>
      <c r="K21" s="24">
        <v>3685459</v>
      </c>
      <c r="L21" s="28"/>
      <c r="M21" s="24">
        <v>13782201812</v>
      </c>
      <c r="N21" s="28"/>
      <c r="O21" s="24">
        <v>17639899449</v>
      </c>
      <c r="P21" s="28"/>
      <c r="Q21" s="24">
        <v>-3857697637</v>
      </c>
    </row>
    <row r="22" spans="1:17" ht="18">
      <c r="A22" s="12" t="s">
        <v>20</v>
      </c>
      <c r="C22" s="4">
        <v>1036153</v>
      </c>
      <c r="E22" s="24">
        <v>5819431577</v>
      </c>
      <c r="F22" s="28"/>
      <c r="G22" s="24">
        <v>7867226155</v>
      </c>
      <c r="H22" s="28"/>
      <c r="I22" s="24">
        <v>-2047794578</v>
      </c>
      <c r="J22" s="28"/>
      <c r="K22" s="24">
        <v>1036153</v>
      </c>
      <c r="L22" s="28"/>
      <c r="M22" s="24">
        <v>5819431577</v>
      </c>
      <c r="N22" s="28"/>
      <c r="O22" s="24">
        <v>6808738821</v>
      </c>
      <c r="P22" s="28"/>
      <c r="Q22" s="24">
        <v>-989307244</v>
      </c>
    </row>
    <row r="23" spans="1:17" ht="36">
      <c r="A23" s="12" t="s">
        <v>21</v>
      </c>
      <c r="C23" s="4">
        <v>325402</v>
      </c>
      <c r="E23" s="24">
        <v>4792470154</v>
      </c>
      <c r="F23" s="28"/>
      <c r="G23" s="24">
        <v>3705417934</v>
      </c>
      <c r="H23" s="28"/>
      <c r="I23" s="24">
        <v>1087052220</v>
      </c>
      <c r="J23" s="28"/>
      <c r="K23" s="24">
        <v>325402</v>
      </c>
      <c r="L23" s="28"/>
      <c r="M23" s="24">
        <v>4792470154</v>
      </c>
      <c r="N23" s="28"/>
      <c r="O23" s="24">
        <v>2485071655</v>
      </c>
      <c r="P23" s="28"/>
      <c r="Q23" s="24">
        <v>2307398499</v>
      </c>
    </row>
    <row r="24" spans="1:17" ht="36">
      <c r="A24" s="12" t="s">
        <v>22</v>
      </c>
      <c r="C24" s="4">
        <v>1500000</v>
      </c>
      <c r="E24" s="24">
        <v>19179697725</v>
      </c>
      <c r="F24" s="28"/>
      <c r="G24" s="24">
        <v>19388448225</v>
      </c>
      <c r="H24" s="28"/>
      <c r="I24" s="24">
        <v>-208750500</v>
      </c>
      <c r="J24" s="28"/>
      <c r="K24" s="24">
        <v>1500000</v>
      </c>
      <c r="L24" s="28"/>
      <c r="M24" s="24">
        <v>19179697725</v>
      </c>
      <c r="N24" s="28"/>
      <c r="O24" s="24">
        <v>21471373376</v>
      </c>
      <c r="P24" s="28"/>
      <c r="Q24" s="24">
        <v>-2291675651</v>
      </c>
    </row>
    <row r="25" spans="1:17" ht="18">
      <c r="A25" s="12" t="s">
        <v>23</v>
      </c>
      <c r="C25" s="4">
        <v>150000</v>
      </c>
      <c r="E25" s="24">
        <v>15044499427</v>
      </c>
      <c r="F25" s="28"/>
      <c r="G25" s="24">
        <v>14120331142</v>
      </c>
      <c r="H25" s="28"/>
      <c r="I25" s="24">
        <v>924168285</v>
      </c>
      <c r="J25" s="28"/>
      <c r="K25" s="24">
        <v>150000</v>
      </c>
      <c r="L25" s="28"/>
      <c r="M25" s="24">
        <v>15044499427</v>
      </c>
      <c r="N25" s="28"/>
      <c r="O25" s="24">
        <v>13862433795</v>
      </c>
      <c r="P25" s="28"/>
      <c r="Q25" s="24">
        <v>1182065632</v>
      </c>
    </row>
    <row r="26" spans="1:17" ht="18">
      <c r="A26" s="12" t="s">
        <v>24</v>
      </c>
      <c r="C26" s="4">
        <v>200000</v>
      </c>
      <c r="E26" s="24">
        <v>7311038940</v>
      </c>
      <c r="F26" s="28"/>
      <c r="G26" s="24">
        <v>7285988880</v>
      </c>
      <c r="H26" s="28"/>
      <c r="I26" s="24">
        <v>25050060</v>
      </c>
      <c r="J26" s="28"/>
      <c r="K26" s="24">
        <v>200000</v>
      </c>
      <c r="L26" s="28"/>
      <c r="M26" s="24">
        <v>7311038940</v>
      </c>
      <c r="N26" s="28"/>
      <c r="O26" s="24">
        <v>6802384122</v>
      </c>
      <c r="P26" s="28"/>
      <c r="Q26" s="24">
        <v>508654818</v>
      </c>
    </row>
    <row r="27" spans="1:17" ht="18">
      <c r="A27" s="12" t="s">
        <v>25</v>
      </c>
      <c r="C27" s="4">
        <v>1394767</v>
      </c>
      <c r="E27" s="24">
        <v>6125416226</v>
      </c>
      <c r="F27" s="28"/>
      <c r="G27" s="24">
        <v>7349778299</v>
      </c>
      <c r="H27" s="28"/>
      <c r="I27" s="24">
        <v>-1224362073</v>
      </c>
      <c r="J27" s="28"/>
      <c r="K27" s="24">
        <v>1394767</v>
      </c>
      <c r="L27" s="28"/>
      <c r="M27" s="24">
        <v>6125416226</v>
      </c>
      <c r="N27" s="28"/>
      <c r="O27" s="24">
        <v>4652979483</v>
      </c>
      <c r="P27" s="28"/>
      <c r="Q27" s="24">
        <v>1472436743</v>
      </c>
    </row>
    <row r="28" spans="1:17" ht="18">
      <c r="A28" s="12" t="s">
        <v>26</v>
      </c>
      <c r="C28" s="4">
        <v>3000000</v>
      </c>
      <c r="E28" s="24">
        <v>48102079500</v>
      </c>
      <c r="F28" s="28"/>
      <c r="G28" s="24">
        <v>41153670000</v>
      </c>
      <c r="H28" s="28"/>
      <c r="I28" s="24">
        <v>6948409500</v>
      </c>
      <c r="J28" s="28"/>
      <c r="K28" s="24">
        <v>3000000</v>
      </c>
      <c r="L28" s="28"/>
      <c r="M28" s="24">
        <v>48102079500</v>
      </c>
      <c r="N28" s="28"/>
      <c r="O28" s="24">
        <v>38559199500</v>
      </c>
      <c r="P28" s="28"/>
      <c r="Q28" s="24">
        <v>9542880000</v>
      </c>
    </row>
    <row r="29" spans="1:17" ht="18">
      <c r="A29" s="12" t="s">
        <v>27</v>
      </c>
      <c r="C29" s="4">
        <v>2827514</v>
      </c>
      <c r="E29" s="24">
        <v>32098083131</v>
      </c>
      <c r="F29" s="28"/>
      <c r="G29" s="24">
        <v>28640934072</v>
      </c>
      <c r="H29" s="28"/>
      <c r="I29" s="24">
        <v>3457149059</v>
      </c>
      <c r="J29" s="28"/>
      <c r="K29" s="24">
        <v>2827514</v>
      </c>
      <c r="L29" s="28"/>
      <c r="M29" s="24">
        <v>32098083131</v>
      </c>
      <c r="N29" s="28"/>
      <c r="O29" s="24">
        <v>31111473343</v>
      </c>
      <c r="P29" s="28"/>
      <c r="Q29" s="24">
        <v>986609788</v>
      </c>
    </row>
    <row r="30" spans="1:17" ht="18">
      <c r="A30" s="12" t="s">
        <v>28</v>
      </c>
      <c r="C30" s="4">
        <v>1816</v>
      </c>
      <c r="E30" s="24">
        <v>5233260</v>
      </c>
      <c r="F30" s="28"/>
      <c r="G30" s="24">
        <v>6838078</v>
      </c>
      <c r="H30" s="28"/>
      <c r="I30" s="24">
        <v>-1604818</v>
      </c>
      <c r="J30" s="28"/>
      <c r="K30" s="24">
        <v>1816</v>
      </c>
      <c r="L30" s="28"/>
      <c r="M30" s="24">
        <v>5233260</v>
      </c>
      <c r="N30" s="28"/>
      <c r="O30" s="24">
        <v>3457167</v>
      </c>
      <c r="P30" s="28"/>
      <c r="Q30" s="24">
        <v>1776093</v>
      </c>
    </row>
    <row r="31" spans="1:17" ht="18">
      <c r="A31" s="12" t="s">
        <v>29</v>
      </c>
      <c r="C31" s="4">
        <v>200000</v>
      </c>
      <c r="E31" s="24">
        <v>3821128200</v>
      </c>
      <c r="F31" s="28"/>
      <c r="G31" s="24">
        <v>4103438400</v>
      </c>
      <c r="H31" s="28"/>
      <c r="I31" s="24">
        <v>-282310200</v>
      </c>
      <c r="J31" s="28"/>
      <c r="K31" s="24">
        <v>200000</v>
      </c>
      <c r="L31" s="28"/>
      <c r="M31" s="24">
        <v>3821128200</v>
      </c>
      <c r="N31" s="28"/>
      <c r="O31" s="24">
        <v>4216760100</v>
      </c>
      <c r="P31" s="28"/>
      <c r="Q31" s="24">
        <v>-395631900</v>
      </c>
    </row>
    <row r="32" spans="1:17" ht="18">
      <c r="A32" s="12" t="s">
        <v>30</v>
      </c>
      <c r="C32" s="4">
        <v>607472</v>
      </c>
      <c r="E32" s="24">
        <v>20623546618</v>
      </c>
      <c r="F32" s="28"/>
      <c r="G32" s="24">
        <v>12871223499</v>
      </c>
      <c r="H32" s="28"/>
      <c r="I32" s="24">
        <v>7752323119</v>
      </c>
      <c r="J32" s="28"/>
      <c r="K32" s="24">
        <v>607472</v>
      </c>
      <c r="L32" s="28"/>
      <c r="M32" s="24">
        <v>20623546618</v>
      </c>
      <c r="N32" s="28"/>
      <c r="O32" s="24">
        <v>12342878764</v>
      </c>
      <c r="P32" s="28"/>
      <c r="Q32" s="24">
        <v>8280667854</v>
      </c>
    </row>
    <row r="33" spans="1:17" ht="18">
      <c r="A33" s="12" t="s">
        <v>31</v>
      </c>
      <c r="C33" s="4">
        <v>1000000</v>
      </c>
      <c r="E33" s="24">
        <v>19791535500</v>
      </c>
      <c r="F33" s="28"/>
      <c r="G33" s="24">
        <v>17246767500</v>
      </c>
      <c r="H33" s="28"/>
      <c r="I33" s="24">
        <v>2544768000</v>
      </c>
      <c r="J33" s="28"/>
      <c r="K33" s="24">
        <v>1000000</v>
      </c>
      <c r="L33" s="28"/>
      <c r="M33" s="24">
        <v>19791535500</v>
      </c>
      <c r="N33" s="28"/>
      <c r="O33" s="24">
        <v>16700040000</v>
      </c>
      <c r="P33" s="28"/>
      <c r="Q33" s="24">
        <v>3091495500</v>
      </c>
    </row>
    <row r="34" spans="1:17" ht="18">
      <c r="A34" s="12" t="s">
        <v>32</v>
      </c>
      <c r="C34" s="4">
        <v>6489569</v>
      </c>
      <c r="E34" s="24">
        <v>68057586480</v>
      </c>
      <c r="F34" s="28"/>
      <c r="G34" s="24">
        <v>65154656251</v>
      </c>
      <c r="H34" s="28"/>
      <c r="I34" s="24">
        <v>2902930229</v>
      </c>
      <c r="J34" s="28"/>
      <c r="K34" s="24">
        <v>6489569</v>
      </c>
      <c r="L34" s="28"/>
      <c r="M34" s="24">
        <v>68057586480</v>
      </c>
      <c r="N34" s="28"/>
      <c r="O34" s="24">
        <v>67670529116</v>
      </c>
      <c r="P34" s="28"/>
      <c r="Q34" s="24">
        <v>387057364</v>
      </c>
    </row>
    <row r="35" spans="1:17" ht="18">
      <c r="A35" s="12" t="s">
        <v>33</v>
      </c>
      <c r="C35" s="4">
        <v>1430000</v>
      </c>
      <c r="E35" s="24">
        <v>16645665465</v>
      </c>
      <c r="F35" s="28"/>
      <c r="G35" s="24">
        <v>18436744755</v>
      </c>
      <c r="H35" s="28"/>
      <c r="I35" s="24">
        <v>-1791079290</v>
      </c>
      <c r="J35" s="28"/>
      <c r="K35" s="24">
        <v>1430000</v>
      </c>
      <c r="L35" s="28"/>
      <c r="M35" s="24">
        <v>16645665465</v>
      </c>
      <c r="N35" s="28"/>
      <c r="O35" s="24">
        <v>20512213740</v>
      </c>
      <c r="P35" s="28"/>
      <c r="Q35" s="24">
        <v>-3866548275</v>
      </c>
    </row>
    <row r="36" spans="1:17" ht="36">
      <c r="A36" s="12" t="s">
        <v>34</v>
      </c>
      <c r="C36" s="4">
        <v>501380</v>
      </c>
      <c r="E36" s="24">
        <v>10461348601</v>
      </c>
      <c r="F36" s="28"/>
      <c r="G36" s="24">
        <v>10516172248</v>
      </c>
      <c r="H36" s="28"/>
      <c r="I36" s="24">
        <v>-54823647</v>
      </c>
      <c r="J36" s="28"/>
      <c r="K36" s="24">
        <v>501380</v>
      </c>
      <c r="L36" s="28"/>
      <c r="M36" s="24">
        <v>10461348601</v>
      </c>
      <c r="N36" s="28"/>
      <c r="O36" s="24">
        <v>11836286273</v>
      </c>
      <c r="P36" s="28"/>
      <c r="Q36" s="24">
        <v>-1374937672</v>
      </c>
    </row>
    <row r="37" spans="1:17" ht="18">
      <c r="A37" s="12" t="s">
        <v>35</v>
      </c>
      <c r="C37" s="4">
        <v>2000000</v>
      </c>
      <c r="E37" s="24">
        <v>26898993000</v>
      </c>
      <c r="F37" s="28"/>
      <c r="G37" s="24">
        <v>23956605000</v>
      </c>
      <c r="H37" s="28"/>
      <c r="I37" s="24">
        <v>2942388000</v>
      </c>
      <c r="J37" s="28"/>
      <c r="K37" s="24">
        <v>2000000</v>
      </c>
      <c r="L37" s="28"/>
      <c r="M37" s="24">
        <v>26898993000</v>
      </c>
      <c r="N37" s="28"/>
      <c r="O37" s="24">
        <v>25149465000</v>
      </c>
      <c r="P37" s="28"/>
      <c r="Q37" s="24">
        <v>1749528000</v>
      </c>
    </row>
    <row r="38" spans="1:17" ht="18">
      <c r="A38" s="12" t="s">
        <v>36</v>
      </c>
      <c r="C38" s="4">
        <v>722222</v>
      </c>
      <c r="E38" s="24">
        <v>11723711643</v>
      </c>
      <c r="F38" s="28"/>
      <c r="G38" s="24">
        <v>12872391289</v>
      </c>
      <c r="H38" s="28"/>
      <c r="I38" s="24">
        <v>-1148679646</v>
      </c>
      <c r="J38" s="28"/>
      <c r="K38" s="24">
        <v>722222</v>
      </c>
      <c r="L38" s="28"/>
      <c r="M38" s="24">
        <v>11723711643</v>
      </c>
      <c r="N38" s="28"/>
      <c r="O38" s="24">
        <v>12779061068</v>
      </c>
      <c r="P38" s="28"/>
      <c r="Q38" s="24">
        <v>-1055349425</v>
      </c>
    </row>
    <row r="39" spans="1:17" ht="18">
      <c r="A39" s="12" t="s">
        <v>37</v>
      </c>
      <c r="C39" s="4">
        <v>49019</v>
      </c>
      <c r="E39" s="24">
        <v>578880763</v>
      </c>
      <c r="F39" s="28"/>
      <c r="G39" s="24">
        <v>606168072</v>
      </c>
      <c r="H39" s="28"/>
      <c r="I39" s="24">
        <v>-27287309</v>
      </c>
      <c r="J39" s="28"/>
      <c r="K39" s="24">
        <v>49019</v>
      </c>
      <c r="L39" s="28"/>
      <c r="M39" s="24">
        <v>578880763</v>
      </c>
      <c r="N39" s="28"/>
      <c r="O39" s="24">
        <v>670488150</v>
      </c>
      <c r="P39" s="28"/>
      <c r="Q39" s="24">
        <v>-91607387</v>
      </c>
    </row>
    <row r="40" spans="1:17" ht="18">
      <c r="A40" s="12" t="s">
        <v>38</v>
      </c>
      <c r="C40" s="4">
        <v>1119227</v>
      </c>
      <c r="E40" s="24">
        <v>28737621091</v>
      </c>
      <c r="F40" s="28"/>
      <c r="G40" s="24">
        <v>31541291442</v>
      </c>
      <c r="H40" s="28"/>
      <c r="I40" s="24">
        <v>-2803670351</v>
      </c>
      <c r="J40" s="28"/>
      <c r="K40" s="24">
        <v>1119227</v>
      </c>
      <c r="L40" s="28"/>
      <c r="M40" s="24">
        <v>28737621091</v>
      </c>
      <c r="N40" s="28"/>
      <c r="O40" s="24">
        <v>28908125542</v>
      </c>
      <c r="P40" s="28"/>
      <c r="Q40" s="24">
        <v>-170504451</v>
      </c>
    </row>
    <row r="41" spans="1:17" ht="18">
      <c r="A41" s="12" t="s">
        <v>39</v>
      </c>
      <c r="C41" s="4">
        <v>450000</v>
      </c>
      <c r="E41" s="24">
        <f>49570490160-30</f>
        <v>49570490130</v>
      </c>
      <c r="F41" s="28"/>
      <c r="G41" s="24">
        <f>44763115252-30</f>
        <v>44763115222</v>
      </c>
      <c r="H41" s="28"/>
      <c r="I41" s="24">
        <v>4807374908</v>
      </c>
      <c r="J41" s="28"/>
      <c r="K41" s="24">
        <v>450000</v>
      </c>
      <c r="L41" s="28"/>
      <c r="M41" s="24">
        <f>49570490160-30</f>
        <v>49570490130</v>
      </c>
      <c r="N41" s="28"/>
      <c r="O41" s="24">
        <f>40114092510-30</f>
        <v>40114092480</v>
      </c>
      <c r="P41" s="28"/>
      <c r="Q41" s="24">
        <v>9456397650</v>
      </c>
    </row>
    <row r="42" spans="1:17" ht="18.75" thickBot="1">
      <c r="A42" s="7" t="s">
        <v>40</v>
      </c>
      <c r="C42" s="7">
        <f>SUM(C9:$C$41)</f>
        <v>29178959</v>
      </c>
      <c r="E42" s="26">
        <f>SUM(E9:$E$41)</f>
        <v>708819935375</v>
      </c>
      <c r="F42" s="28"/>
      <c r="G42" s="26">
        <f>SUM(G9:$G$41)</f>
        <v>681253147408</v>
      </c>
      <c r="H42" s="28"/>
      <c r="I42" s="26">
        <f>SUM(I9:$I$41)</f>
        <v>27566787967</v>
      </c>
      <c r="J42" s="28"/>
      <c r="K42" s="26">
        <f>SUM(K9:$K$41)</f>
        <v>29178959</v>
      </c>
      <c r="L42" s="28"/>
      <c r="M42" s="26">
        <f>SUM(M9:$M$41)</f>
        <v>708819935375</v>
      </c>
      <c r="N42" s="28"/>
      <c r="O42" s="26">
        <f>SUM(O9:$O$41)</f>
        <v>674489131934</v>
      </c>
      <c r="P42" s="28"/>
      <c r="Q42" s="26">
        <f>SUM(Q9:$Q$41)</f>
        <v>34330803441</v>
      </c>
    </row>
    <row r="43" spans="1:17" ht="18">
      <c r="C43" s="9"/>
      <c r="E43" s="9"/>
      <c r="G43" s="9"/>
      <c r="I43" s="9"/>
      <c r="K43" s="9"/>
      <c r="M43" s="9"/>
      <c r="O43" s="9"/>
      <c r="Q43" s="9"/>
    </row>
    <row r="45" spans="1:17" ht="18">
      <c r="A45" s="49" t="s">
        <v>193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1"/>
    </row>
    <row r="47" spans="1:17" ht="18"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</row>
    <row r="48" spans="1:17" ht="18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</sheetData>
  <mergeCells count="7">
    <mergeCell ref="A45:Q4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0"/>
  <sheetViews>
    <sheetView rightToLeft="1" view="pageBreakPreview" topLeftCell="A28" zoomScale="78" zoomScaleNormal="100" zoomScaleSheetLayoutView="78" workbookViewId="0">
      <selection activeCell="S39" sqref="S39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5" spans="1:21" ht="18.75">
      <c r="A5" s="48" t="s">
        <v>196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7" spans="1:21" ht="18.75">
      <c r="C7" s="41" t="s">
        <v>145</v>
      </c>
      <c r="D7" s="42"/>
      <c r="E7" s="42"/>
      <c r="F7" s="42"/>
      <c r="G7" s="42"/>
      <c r="H7" s="42"/>
      <c r="I7" s="42"/>
      <c r="J7" s="42"/>
      <c r="K7" s="42"/>
      <c r="M7" s="41" t="s">
        <v>7</v>
      </c>
      <c r="N7" s="42"/>
      <c r="O7" s="42"/>
      <c r="P7" s="42"/>
      <c r="Q7" s="42"/>
      <c r="R7" s="42"/>
      <c r="S7" s="42"/>
      <c r="T7" s="42"/>
      <c r="U7" s="42"/>
    </row>
    <row r="8" spans="1:21" ht="37.5">
      <c r="A8" s="10" t="s">
        <v>197</v>
      </c>
      <c r="C8" s="11" t="s">
        <v>143</v>
      </c>
      <c r="E8" s="11" t="s">
        <v>198</v>
      </c>
      <c r="G8" s="11" t="s">
        <v>199</v>
      </c>
      <c r="I8" s="11" t="s">
        <v>200</v>
      </c>
      <c r="K8" s="11" t="s">
        <v>201</v>
      </c>
      <c r="M8" s="11" t="s">
        <v>143</v>
      </c>
      <c r="O8" s="11" t="s">
        <v>198</v>
      </c>
      <c r="Q8" s="11" t="s">
        <v>199</v>
      </c>
      <c r="S8" s="11" t="s">
        <v>200</v>
      </c>
      <c r="U8" s="11" t="s">
        <v>201</v>
      </c>
    </row>
    <row r="9" spans="1:21" ht="18">
      <c r="A9" s="12" t="s">
        <v>17</v>
      </c>
      <c r="C9" s="4">
        <v>0</v>
      </c>
      <c r="E9" s="24">
        <v>-66083137</v>
      </c>
      <c r="F9" s="28"/>
      <c r="G9" s="24">
        <v>46407332</v>
      </c>
      <c r="H9" s="28"/>
      <c r="I9" s="24">
        <v>-19675805</v>
      </c>
      <c r="K9" s="6">
        <v>-5.701386859590311E-4</v>
      </c>
      <c r="M9" s="24">
        <v>0</v>
      </c>
      <c r="N9" s="28"/>
      <c r="O9" s="24">
        <v>0</v>
      </c>
      <c r="P9" s="28"/>
      <c r="Q9" s="24">
        <v>46407332</v>
      </c>
      <c r="R9" s="28"/>
      <c r="S9" s="24">
        <v>46407332</v>
      </c>
      <c r="U9" s="6">
        <v>7.4854752233164464E-4</v>
      </c>
    </row>
    <row r="10" spans="1:21" ht="18">
      <c r="A10" s="12" t="s">
        <v>202</v>
      </c>
      <c r="C10" s="4">
        <v>536247400</v>
      </c>
      <c r="E10" s="24">
        <v>-203586666</v>
      </c>
      <c r="F10" s="28"/>
      <c r="G10" s="24">
        <v>0</v>
      </c>
      <c r="H10" s="28"/>
      <c r="I10" s="24">
        <v>332660734</v>
      </c>
      <c r="K10" s="6">
        <v>9.6393897862337413E-3</v>
      </c>
      <c r="M10" s="24">
        <v>536247400</v>
      </c>
      <c r="N10" s="28"/>
      <c r="O10" s="24">
        <v>-2373742614</v>
      </c>
      <c r="P10" s="28"/>
      <c r="Q10" s="24">
        <v>0</v>
      </c>
      <c r="R10" s="28"/>
      <c r="S10" s="24">
        <v>-1837495214</v>
      </c>
      <c r="U10" s="6">
        <v>-2.9638689199714286E-2</v>
      </c>
    </row>
    <row r="11" spans="1:21" ht="18">
      <c r="A11" s="12" t="s">
        <v>19</v>
      </c>
      <c r="C11" s="4">
        <v>0</v>
      </c>
      <c r="E11" s="24">
        <v>-1025788546</v>
      </c>
      <c r="F11" s="28"/>
      <c r="G11" s="24">
        <v>0</v>
      </c>
      <c r="H11" s="28"/>
      <c r="I11" s="24">
        <v>-1025788546</v>
      </c>
      <c r="K11" s="6">
        <v>-2.9723903732948417E-2</v>
      </c>
      <c r="M11" s="24">
        <v>0</v>
      </c>
      <c r="N11" s="28"/>
      <c r="O11" s="24">
        <v>-3857697637</v>
      </c>
      <c r="P11" s="28"/>
      <c r="Q11" s="24">
        <v>0</v>
      </c>
      <c r="R11" s="28"/>
      <c r="S11" s="24">
        <v>-3857697637</v>
      </c>
      <c r="U11" s="6">
        <v>-6.2224434881992148E-2</v>
      </c>
    </row>
    <row r="12" spans="1:21" ht="18">
      <c r="A12" s="12" t="s">
        <v>20</v>
      </c>
      <c r="C12" s="4">
        <v>0</v>
      </c>
      <c r="E12" s="24">
        <v>-2047794578</v>
      </c>
      <c r="F12" s="28"/>
      <c r="G12" s="24">
        <v>104699564</v>
      </c>
      <c r="H12" s="28"/>
      <c r="I12" s="24">
        <v>-1943095014</v>
      </c>
      <c r="K12" s="6">
        <v>-5.6304361522972253E-2</v>
      </c>
      <c r="M12" s="24">
        <v>42000000</v>
      </c>
      <c r="N12" s="28"/>
      <c r="O12" s="24">
        <v>-989307244</v>
      </c>
      <c r="P12" s="28"/>
      <c r="Q12" s="24">
        <v>104699564</v>
      </c>
      <c r="R12" s="28"/>
      <c r="S12" s="24">
        <v>-842607680</v>
      </c>
      <c r="U12" s="6">
        <v>-1.3591212077471193E-2</v>
      </c>
    </row>
    <row r="13" spans="1:21" ht="36">
      <c r="A13" s="12" t="s">
        <v>21</v>
      </c>
      <c r="C13" s="4">
        <v>0</v>
      </c>
      <c r="E13" s="24">
        <v>1087052220</v>
      </c>
      <c r="F13" s="28"/>
      <c r="G13" s="24">
        <v>1676169118</v>
      </c>
      <c r="H13" s="28"/>
      <c r="I13" s="24">
        <v>2763221338</v>
      </c>
      <c r="K13" s="6">
        <v>8.0068865424376565E-2</v>
      </c>
      <c r="M13" s="24">
        <v>0</v>
      </c>
      <c r="N13" s="28"/>
      <c r="O13" s="24">
        <v>2307398499</v>
      </c>
      <c r="P13" s="28"/>
      <c r="Q13" s="24">
        <v>1676169118</v>
      </c>
      <c r="R13" s="28"/>
      <c r="S13" s="24">
        <v>3983567617</v>
      </c>
      <c r="U13" s="6">
        <v>6.4254710220055827E-2</v>
      </c>
    </row>
    <row r="14" spans="1:21" ht="36">
      <c r="A14" s="12" t="s">
        <v>22</v>
      </c>
      <c r="C14" s="4">
        <v>0</v>
      </c>
      <c r="E14" s="24">
        <v>-208750500</v>
      </c>
      <c r="F14" s="28"/>
      <c r="G14" s="24">
        <v>0</v>
      </c>
      <c r="H14" s="28"/>
      <c r="I14" s="24">
        <v>-208750500</v>
      </c>
      <c r="K14" s="6">
        <v>-6.0488877463102889E-3</v>
      </c>
      <c r="M14" s="24">
        <v>0</v>
      </c>
      <c r="N14" s="28"/>
      <c r="O14" s="24">
        <v>-2291675651</v>
      </c>
      <c r="P14" s="28"/>
      <c r="Q14" s="24">
        <v>0</v>
      </c>
      <c r="R14" s="28"/>
      <c r="S14" s="24">
        <v>-2291675651</v>
      </c>
      <c r="U14" s="6">
        <v>-3.6964592804943172E-2</v>
      </c>
    </row>
    <row r="15" spans="1:21" ht="18">
      <c r="A15" s="12" t="s">
        <v>23</v>
      </c>
      <c r="C15" s="4">
        <v>0</v>
      </c>
      <c r="E15" s="24">
        <v>924168285</v>
      </c>
      <c r="F15" s="28"/>
      <c r="G15" s="24">
        <v>0</v>
      </c>
      <c r="H15" s="28"/>
      <c r="I15" s="24">
        <v>924168285</v>
      </c>
      <c r="K15" s="6">
        <v>2.6779290179736549E-2</v>
      </c>
      <c r="M15" s="24">
        <v>0</v>
      </c>
      <c r="N15" s="28"/>
      <c r="O15" s="24">
        <v>1182065632</v>
      </c>
      <c r="P15" s="28"/>
      <c r="Q15" s="24">
        <v>0</v>
      </c>
      <c r="R15" s="28"/>
      <c r="S15" s="24">
        <v>1182065632</v>
      </c>
      <c r="U15" s="6">
        <v>1.9066648780132193E-2</v>
      </c>
    </row>
    <row r="16" spans="1:21" ht="18">
      <c r="A16" s="12" t="s">
        <v>24</v>
      </c>
      <c r="C16" s="4">
        <v>0</v>
      </c>
      <c r="E16" s="24">
        <v>25050060</v>
      </c>
      <c r="F16" s="28"/>
      <c r="G16" s="24">
        <v>0</v>
      </c>
      <c r="H16" s="28"/>
      <c r="I16" s="24">
        <v>25050060</v>
      </c>
      <c r="K16" s="6">
        <v>7.2586652955723468E-4</v>
      </c>
      <c r="M16" s="24">
        <v>0</v>
      </c>
      <c r="N16" s="28"/>
      <c r="O16" s="24">
        <v>508654818</v>
      </c>
      <c r="P16" s="28"/>
      <c r="Q16" s="24">
        <v>0</v>
      </c>
      <c r="R16" s="28"/>
      <c r="S16" s="24">
        <v>508654818</v>
      </c>
      <c r="U16" s="6">
        <v>8.2045721511409802E-3</v>
      </c>
    </row>
    <row r="17" spans="1:21" ht="18">
      <c r="A17" s="12" t="s">
        <v>25</v>
      </c>
      <c r="C17" s="4">
        <v>0</v>
      </c>
      <c r="E17" s="24">
        <v>-1224362073</v>
      </c>
      <c r="F17" s="28"/>
      <c r="G17" s="24">
        <v>935136045</v>
      </c>
      <c r="H17" s="28"/>
      <c r="I17" s="24">
        <v>-289226028</v>
      </c>
      <c r="K17" s="6">
        <v>-8.3807980181278448E-3</v>
      </c>
      <c r="M17" s="24">
        <v>0</v>
      </c>
      <c r="N17" s="28"/>
      <c r="O17" s="24">
        <v>1472436743</v>
      </c>
      <c r="P17" s="28"/>
      <c r="Q17" s="24">
        <v>1726763283</v>
      </c>
      <c r="R17" s="28"/>
      <c r="S17" s="24">
        <v>3199200026</v>
      </c>
      <c r="U17" s="6">
        <v>5.1602907335970817E-2</v>
      </c>
    </row>
    <row r="18" spans="1:21" ht="18">
      <c r="A18" s="12" t="s">
        <v>26</v>
      </c>
      <c r="C18" s="4">
        <v>0</v>
      </c>
      <c r="E18" s="24">
        <v>6948409500</v>
      </c>
      <c r="F18" s="28"/>
      <c r="G18" s="24">
        <v>0</v>
      </c>
      <c r="H18" s="28"/>
      <c r="I18" s="24">
        <v>6948409500</v>
      </c>
      <c r="K18" s="6">
        <v>0.20134154927004247</v>
      </c>
      <c r="M18" s="24">
        <v>0</v>
      </c>
      <c r="N18" s="28"/>
      <c r="O18" s="24">
        <v>9542880000</v>
      </c>
      <c r="P18" s="28"/>
      <c r="Q18" s="24">
        <v>0</v>
      </c>
      <c r="R18" s="28"/>
      <c r="S18" s="24">
        <v>9542880000</v>
      </c>
      <c r="U18" s="6">
        <v>0.15392609038391186</v>
      </c>
    </row>
    <row r="19" spans="1:21" ht="18">
      <c r="A19" s="12" t="s">
        <v>27</v>
      </c>
      <c r="C19" s="4">
        <v>0</v>
      </c>
      <c r="E19" s="24">
        <v>3457149059</v>
      </c>
      <c r="F19" s="28"/>
      <c r="G19" s="24">
        <v>0</v>
      </c>
      <c r="H19" s="28"/>
      <c r="I19" s="24">
        <v>3457149059</v>
      </c>
      <c r="K19" s="6">
        <v>0.10017655804490647</v>
      </c>
      <c r="M19" s="24">
        <v>0</v>
      </c>
      <c r="N19" s="28"/>
      <c r="O19" s="24">
        <v>986609788</v>
      </c>
      <c r="P19" s="28"/>
      <c r="Q19" s="24">
        <v>0</v>
      </c>
      <c r="R19" s="28"/>
      <c r="S19" s="24">
        <v>986609788</v>
      </c>
      <c r="U19" s="6">
        <v>1.5913957568505537E-2</v>
      </c>
    </row>
    <row r="20" spans="1:21" ht="18">
      <c r="A20" s="12" t="s">
        <v>28</v>
      </c>
      <c r="C20" s="4">
        <v>0</v>
      </c>
      <c r="E20" s="24">
        <v>-1604818</v>
      </c>
      <c r="F20" s="28"/>
      <c r="G20" s="24">
        <v>0</v>
      </c>
      <c r="H20" s="28"/>
      <c r="I20" s="24">
        <v>-1604818</v>
      </c>
      <c r="K20" s="6">
        <v>-4.6502230822240834E-5</v>
      </c>
      <c r="M20" s="24">
        <v>0</v>
      </c>
      <c r="N20" s="28"/>
      <c r="O20" s="24">
        <v>1776093</v>
      </c>
      <c r="P20" s="28"/>
      <c r="Q20" s="24">
        <v>0</v>
      </c>
      <c r="R20" s="28"/>
      <c r="S20" s="24">
        <v>1776093</v>
      </c>
      <c r="U20" s="6">
        <v>2.8648275116970262E-5</v>
      </c>
    </row>
    <row r="21" spans="1:21" ht="18">
      <c r="A21" s="12" t="s">
        <v>29</v>
      </c>
      <c r="C21" s="4">
        <v>0</v>
      </c>
      <c r="E21" s="24">
        <v>-282310200</v>
      </c>
      <c r="F21" s="28"/>
      <c r="G21" s="24">
        <v>0</v>
      </c>
      <c r="H21" s="28"/>
      <c r="I21" s="24">
        <v>-282310200</v>
      </c>
      <c r="K21" s="6">
        <v>-8.1804005712005808E-3</v>
      </c>
      <c r="M21" s="24">
        <v>0</v>
      </c>
      <c r="N21" s="28"/>
      <c r="O21" s="24">
        <v>-395631900</v>
      </c>
      <c r="P21" s="28"/>
      <c r="Q21" s="24">
        <v>0</v>
      </c>
      <c r="R21" s="28"/>
      <c r="S21" s="24">
        <v>-395631900</v>
      </c>
      <c r="U21" s="6">
        <v>-6.3815191638330127E-3</v>
      </c>
    </row>
    <row r="22" spans="1:21" ht="18">
      <c r="A22" s="12" t="s">
        <v>30</v>
      </c>
      <c r="C22" s="4">
        <v>0</v>
      </c>
      <c r="E22" s="24">
        <v>7752323119</v>
      </c>
      <c r="F22" s="28"/>
      <c r="G22" s="24">
        <v>0</v>
      </c>
      <c r="H22" s="28"/>
      <c r="I22" s="24">
        <v>7752323119</v>
      </c>
      <c r="K22" s="6">
        <v>0.22463626348179794</v>
      </c>
      <c r="M22" s="24">
        <v>0</v>
      </c>
      <c r="N22" s="28"/>
      <c r="O22" s="24">
        <v>8280667854</v>
      </c>
      <c r="P22" s="28"/>
      <c r="Q22" s="24">
        <v>0</v>
      </c>
      <c r="R22" s="28"/>
      <c r="S22" s="24">
        <v>8280667854</v>
      </c>
      <c r="U22" s="6">
        <v>0.13356668306988639</v>
      </c>
    </row>
    <row r="23" spans="1:21" ht="18">
      <c r="A23" s="12" t="s">
        <v>31</v>
      </c>
      <c r="C23" s="4">
        <v>0</v>
      </c>
      <c r="E23" s="24">
        <v>2544768000</v>
      </c>
      <c r="F23" s="28"/>
      <c r="G23" s="24">
        <v>0</v>
      </c>
      <c r="H23" s="28"/>
      <c r="I23" s="24">
        <v>2544768000</v>
      </c>
      <c r="K23" s="6">
        <v>7.3738822050258765E-2</v>
      </c>
      <c r="M23" s="24">
        <v>2000000000</v>
      </c>
      <c r="N23" s="28"/>
      <c r="O23" s="24">
        <v>3091495500</v>
      </c>
      <c r="P23" s="28"/>
      <c r="Q23" s="24">
        <v>0</v>
      </c>
      <c r="R23" s="28"/>
      <c r="S23" s="24">
        <v>5091495500</v>
      </c>
      <c r="U23" s="6">
        <v>8.2125521490606659E-2</v>
      </c>
    </row>
    <row r="24" spans="1:21" ht="18">
      <c r="A24" s="12" t="s">
        <v>32</v>
      </c>
      <c r="C24" s="4">
        <v>0</v>
      </c>
      <c r="E24" s="24">
        <v>2902930229</v>
      </c>
      <c r="F24" s="28"/>
      <c r="G24" s="24">
        <v>0</v>
      </c>
      <c r="H24" s="28"/>
      <c r="I24" s="24">
        <v>2902930229</v>
      </c>
      <c r="K24" s="6">
        <v>8.4117159434788522E-2</v>
      </c>
      <c r="M24" s="24">
        <v>2595827600</v>
      </c>
      <c r="N24" s="28"/>
      <c r="O24" s="24">
        <v>387057364</v>
      </c>
      <c r="P24" s="28"/>
      <c r="Q24" s="24">
        <v>0</v>
      </c>
      <c r="R24" s="28"/>
      <c r="S24" s="24">
        <v>2982884964</v>
      </c>
      <c r="U24" s="6">
        <v>4.8113758170853629E-2</v>
      </c>
    </row>
    <row r="25" spans="1:21" ht="18">
      <c r="A25" s="12" t="s">
        <v>33</v>
      </c>
      <c r="C25" s="4">
        <v>0</v>
      </c>
      <c r="E25" s="24">
        <v>-1791079290</v>
      </c>
      <c r="F25" s="28"/>
      <c r="G25" s="24">
        <v>0</v>
      </c>
      <c r="H25" s="28"/>
      <c r="I25" s="24">
        <v>-1791079290</v>
      </c>
      <c r="K25" s="6">
        <v>-5.1899456863342276E-2</v>
      </c>
      <c r="M25" s="24">
        <v>0</v>
      </c>
      <c r="N25" s="28"/>
      <c r="O25" s="24">
        <v>-3866548275</v>
      </c>
      <c r="P25" s="28"/>
      <c r="Q25" s="24">
        <v>0</v>
      </c>
      <c r="R25" s="28"/>
      <c r="S25" s="24">
        <v>-3866548275</v>
      </c>
      <c r="U25" s="6">
        <v>-6.2367195149829878E-2</v>
      </c>
    </row>
    <row r="26" spans="1:21" ht="36">
      <c r="A26" s="12" t="s">
        <v>34</v>
      </c>
      <c r="C26" s="4">
        <v>0</v>
      </c>
      <c r="E26" s="24">
        <v>-54823647</v>
      </c>
      <c r="F26" s="28"/>
      <c r="G26" s="24">
        <v>0</v>
      </c>
      <c r="H26" s="28"/>
      <c r="I26" s="24">
        <v>-54823647</v>
      </c>
      <c r="K26" s="6">
        <v>-1.5886049927848836E-3</v>
      </c>
      <c r="M26" s="24">
        <v>0</v>
      </c>
      <c r="N26" s="28"/>
      <c r="O26" s="24">
        <v>-1374937672</v>
      </c>
      <c r="P26" s="28"/>
      <c r="Q26" s="24">
        <v>0</v>
      </c>
      <c r="R26" s="28"/>
      <c r="S26" s="24">
        <v>-1374937672</v>
      </c>
      <c r="U26" s="6">
        <v>-2.2177663385950296E-2</v>
      </c>
    </row>
    <row r="27" spans="1:21" ht="18">
      <c r="A27" s="12" t="s">
        <v>35</v>
      </c>
      <c r="C27" s="4">
        <v>0</v>
      </c>
      <c r="E27" s="24">
        <v>2942388000</v>
      </c>
      <c r="F27" s="28"/>
      <c r="G27" s="24">
        <v>0</v>
      </c>
      <c r="H27" s="28"/>
      <c r="I27" s="24">
        <v>2942388000</v>
      </c>
      <c r="K27" s="6">
        <v>8.5260512995611687E-2</v>
      </c>
      <c r="M27" s="24">
        <v>560000000</v>
      </c>
      <c r="N27" s="28"/>
      <c r="O27" s="24">
        <v>1749528000</v>
      </c>
      <c r="P27" s="28"/>
      <c r="Q27" s="24">
        <v>0</v>
      </c>
      <c r="R27" s="28"/>
      <c r="S27" s="24">
        <v>2309528000</v>
      </c>
      <c r="U27" s="6">
        <v>3.7252550139179705E-2</v>
      </c>
    </row>
    <row r="28" spans="1:21" ht="18">
      <c r="A28" s="12" t="s">
        <v>36</v>
      </c>
      <c r="C28" s="4">
        <v>108333300</v>
      </c>
      <c r="E28" s="24">
        <v>-1148679646</v>
      </c>
      <c r="F28" s="28"/>
      <c r="G28" s="24">
        <v>0</v>
      </c>
      <c r="H28" s="28"/>
      <c r="I28" s="24">
        <v>-1040346346</v>
      </c>
      <c r="K28" s="6">
        <v>-3.0145739838889411E-2</v>
      </c>
      <c r="M28" s="24">
        <v>108333300</v>
      </c>
      <c r="N28" s="28"/>
      <c r="O28" s="24">
        <v>-1055349425</v>
      </c>
      <c r="P28" s="28"/>
      <c r="Q28" s="24">
        <v>0</v>
      </c>
      <c r="R28" s="28"/>
      <c r="S28" s="24">
        <v>-947016125</v>
      </c>
      <c r="U28" s="6">
        <v>-1.5275314124433292E-2</v>
      </c>
    </row>
    <row r="29" spans="1:21" ht="18">
      <c r="A29" s="12" t="s">
        <v>37</v>
      </c>
      <c r="C29" s="4">
        <v>0</v>
      </c>
      <c r="E29" s="24">
        <v>-27287309</v>
      </c>
      <c r="F29" s="28"/>
      <c r="G29" s="24">
        <v>0</v>
      </c>
      <c r="H29" s="28"/>
      <c r="I29" s="24">
        <v>-27287309</v>
      </c>
      <c r="K29" s="6">
        <v>-7.9069448475516211E-4</v>
      </c>
      <c r="M29" s="24">
        <v>58822800</v>
      </c>
      <c r="N29" s="28"/>
      <c r="O29" s="24">
        <v>-91607387</v>
      </c>
      <c r="P29" s="28"/>
      <c r="Q29" s="24">
        <v>0</v>
      </c>
      <c r="R29" s="28"/>
      <c r="S29" s="24">
        <v>-32784587</v>
      </c>
      <c r="U29" s="6">
        <v>-5.2881345063138404E-4</v>
      </c>
    </row>
    <row r="30" spans="1:21" ht="18">
      <c r="A30" s="12" t="s">
        <v>38</v>
      </c>
      <c r="C30" s="4">
        <v>0</v>
      </c>
      <c r="E30" s="24">
        <v>-2803670351</v>
      </c>
      <c r="F30" s="28"/>
      <c r="G30" s="24">
        <v>0</v>
      </c>
      <c r="H30" s="28"/>
      <c r="I30" s="24">
        <v>-2803670351</v>
      </c>
      <c r="K30" s="6">
        <v>-8.1240941846162609E-2</v>
      </c>
      <c r="M30" s="24">
        <v>640000000</v>
      </c>
      <c r="N30" s="28"/>
      <c r="O30" s="24">
        <v>-170504451</v>
      </c>
      <c r="P30" s="28"/>
      <c r="Q30" s="24">
        <v>-707182390</v>
      </c>
      <c r="R30" s="28"/>
      <c r="S30" s="24">
        <v>-237686841</v>
      </c>
      <c r="U30" s="6">
        <v>-3.8338746972436505E-3</v>
      </c>
    </row>
    <row r="31" spans="1:21" ht="18">
      <c r="A31" s="12" t="s">
        <v>39</v>
      </c>
      <c r="C31" s="4">
        <v>0</v>
      </c>
      <c r="E31" s="24">
        <v>4807374908</v>
      </c>
      <c r="F31" s="28"/>
      <c r="G31" s="24">
        <v>0</v>
      </c>
      <c r="H31" s="28"/>
      <c r="I31" s="24">
        <v>4807374908</v>
      </c>
      <c r="K31" s="6">
        <v>0.13930156417790976</v>
      </c>
      <c r="M31" s="24">
        <v>0</v>
      </c>
      <c r="N31" s="28"/>
      <c r="O31" s="24">
        <v>9456397650</v>
      </c>
      <c r="P31" s="28"/>
      <c r="Q31" s="24">
        <v>0</v>
      </c>
      <c r="R31" s="28"/>
      <c r="S31" s="24">
        <v>9456397650</v>
      </c>
      <c r="U31" s="6">
        <v>0.15253113518980765</v>
      </c>
    </row>
    <row r="32" spans="1:21" ht="36">
      <c r="A32" s="12" t="s">
        <v>188</v>
      </c>
      <c r="C32" s="20">
        <v>0</v>
      </c>
      <c r="D32" s="20"/>
      <c r="E32" s="29">
        <v>0</v>
      </c>
      <c r="F32" s="29"/>
      <c r="G32" s="29">
        <v>0</v>
      </c>
      <c r="H32" s="29"/>
      <c r="I32" s="29">
        <v>0</v>
      </c>
      <c r="J32" s="20"/>
      <c r="K32" s="20">
        <v>0</v>
      </c>
      <c r="L32" s="5"/>
      <c r="M32" s="24">
        <v>0</v>
      </c>
      <c r="N32" s="28"/>
      <c r="O32" s="24">
        <v>0</v>
      </c>
      <c r="P32" s="28"/>
      <c r="Q32" s="24">
        <v>4680233</v>
      </c>
      <c r="R32" s="28"/>
      <c r="S32" s="24">
        <v>4680233</v>
      </c>
      <c r="U32" s="6">
        <v>7.5491881672594334E-5</v>
      </c>
    </row>
    <row r="33" spans="1:21" ht="18">
      <c r="A33" s="12" t="s">
        <v>154</v>
      </c>
      <c r="C33" s="20">
        <v>0</v>
      </c>
      <c r="D33" s="20"/>
      <c r="E33" s="29">
        <v>0</v>
      </c>
      <c r="F33" s="29"/>
      <c r="G33" s="29">
        <v>0</v>
      </c>
      <c r="H33" s="29"/>
      <c r="I33" s="29">
        <v>0</v>
      </c>
      <c r="J33" s="20"/>
      <c r="K33" s="20">
        <v>0</v>
      </c>
      <c r="L33" s="5"/>
      <c r="M33" s="24">
        <v>12399000</v>
      </c>
      <c r="N33" s="28"/>
      <c r="O33" s="24">
        <v>0</v>
      </c>
      <c r="P33" s="28"/>
      <c r="Q33" s="24">
        <v>174102418</v>
      </c>
      <c r="R33" s="28"/>
      <c r="S33" s="24">
        <v>186501418</v>
      </c>
      <c r="U33" s="6">
        <v>3.0082568494831465E-3</v>
      </c>
    </row>
    <row r="34" spans="1:21" ht="18">
      <c r="A34" s="12" t="s">
        <v>203</v>
      </c>
      <c r="C34" s="20">
        <v>0</v>
      </c>
      <c r="D34" s="20"/>
      <c r="E34" s="29">
        <v>0</v>
      </c>
      <c r="F34" s="29"/>
      <c r="G34" s="29">
        <v>0</v>
      </c>
      <c r="H34" s="29"/>
      <c r="I34" s="29">
        <v>0</v>
      </c>
      <c r="J34" s="20"/>
      <c r="K34" s="20">
        <v>0</v>
      </c>
      <c r="L34" s="5"/>
      <c r="M34" s="24">
        <v>0</v>
      </c>
      <c r="N34" s="28"/>
      <c r="O34" s="24">
        <v>0</v>
      </c>
      <c r="P34" s="28"/>
      <c r="Q34" s="24">
        <v>-584054960</v>
      </c>
      <c r="R34" s="28"/>
      <c r="S34" s="24">
        <v>-584054960</v>
      </c>
      <c r="U34" s="6">
        <v>-9.4207719852006967E-3</v>
      </c>
    </row>
    <row r="35" spans="1:21" ht="18">
      <c r="A35" s="12" t="s">
        <v>190</v>
      </c>
      <c r="C35" s="20">
        <v>0</v>
      </c>
      <c r="D35" s="20"/>
      <c r="E35" s="29">
        <v>0</v>
      </c>
      <c r="F35" s="29"/>
      <c r="G35" s="29">
        <v>0</v>
      </c>
      <c r="H35" s="29"/>
      <c r="I35" s="29">
        <v>0</v>
      </c>
      <c r="J35" s="20"/>
      <c r="K35" s="20">
        <v>0</v>
      </c>
      <c r="L35" s="5"/>
      <c r="M35" s="24">
        <v>0</v>
      </c>
      <c r="N35" s="28"/>
      <c r="O35" s="24">
        <v>0</v>
      </c>
      <c r="P35" s="28"/>
      <c r="Q35" s="24">
        <v>49349611</v>
      </c>
      <c r="R35" s="28"/>
      <c r="S35" s="24">
        <v>49349611</v>
      </c>
      <c r="U35" s="6">
        <v>7.9600630870312647E-4</v>
      </c>
    </row>
    <row r="36" spans="1:21" ht="18">
      <c r="A36" s="12" t="s">
        <v>157</v>
      </c>
      <c r="C36" s="20">
        <v>0</v>
      </c>
      <c r="D36" s="20"/>
      <c r="E36" s="29">
        <v>0</v>
      </c>
      <c r="F36" s="29"/>
      <c r="G36" s="29">
        <v>0</v>
      </c>
      <c r="H36" s="29"/>
      <c r="I36" s="29">
        <v>0</v>
      </c>
      <c r="J36" s="20"/>
      <c r="K36" s="20">
        <v>0</v>
      </c>
      <c r="L36" s="5"/>
      <c r="M36" s="24">
        <v>649940000</v>
      </c>
      <c r="N36" s="28"/>
      <c r="O36" s="24">
        <v>0</v>
      </c>
      <c r="P36" s="28"/>
      <c r="Q36" s="24">
        <v>3023125683</v>
      </c>
      <c r="R36" s="28"/>
      <c r="S36" s="24">
        <v>3673065683</v>
      </c>
      <c r="U36" s="6">
        <v>5.9246332376337432E-2</v>
      </c>
    </row>
    <row r="37" spans="1:21" ht="18">
      <c r="A37" s="12" t="s">
        <v>191</v>
      </c>
      <c r="C37" s="20">
        <v>0</v>
      </c>
      <c r="D37" s="20"/>
      <c r="E37" s="29">
        <v>0</v>
      </c>
      <c r="F37" s="29"/>
      <c r="G37" s="29">
        <v>0</v>
      </c>
      <c r="H37" s="29"/>
      <c r="I37" s="29">
        <v>0</v>
      </c>
      <c r="J37" s="20"/>
      <c r="K37" s="20">
        <v>0</v>
      </c>
      <c r="L37" s="5"/>
      <c r="M37" s="24">
        <v>0</v>
      </c>
      <c r="N37" s="28"/>
      <c r="O37" s="24">
        <v>0</v>
      </c>
      <c r="P37" s="28"/>
      <c r="Q37" s="24">
        <v>-1146475</v>
      </c>
      <c r="R37" s="28"/>
      <c r="S37" s="24">
        <v>-1146475</v>
      </c>
      <c r="U37" s="6">
        <v>-1.8492573989497444E-5</v>
      </c>
    </row>
    <row r="38" spans="1:21" ht="18">
      <c r="A38" s="12" t="s">
        <v>204</v>
      </c>
      <c r="C38" s="20">
        <v>0</v>
      </c>
      <c r="D38" s="20"/>
      <c r="E38" s="29">
        <v>0</v>
      </c>
      <c r="F38" s="29"/>
      <c r="G38" s="29">
        <v>0</v>
      </c>
      <c r="H38" s="29"/>
      <c r="I38" s="29">
        <v>0</v>
      </c>
      <c r="J38" s="20"/>
      <c r="K38" s="20">
        <v>0</v>
      </c>
      <c r="L38" s="5"/>
      <c r="M38" s="24">
        <v>0</v>
      </c>
      <c r="N38" s="28"/>
      <c r="O38" s="24">
        <v>0</v>
      </c>
      <c r="P38" s="28"/>
      <c r="Q38" s="24">
        <v>5574540010</v>
      </c>
      <c r="R38" s="28"/>
      <c r="S38" s="24">
        <v>5574540010</v>
      </c>
      <c r="U38" s="6">
        <v>8.9917000887362403E-2</v>
      </c>
    </row>
    <row r="39" spans="1:21" ht="18">
      <c r="A39" s="7" t="s">
        <v>40</v>
      </c>
      <c r="C39" s="7">
        <f>SUM(C9:$C$38)</f>
        <v>644580700</v>
      </c>
      <c r="E39" s="26">
        <f>SUM(E9:$E$38)</f>
        <v>22505792619</v>
      </c>
      <c r="F39" s="28"/>
      <c r="G39" s="26">
        <f>SUM(G9:$G$38)</f>
        <v>2762412059</v>
      </c>
      <c r="H39" s="28"/>
      <c r="I39" s="26">
        <f>SUM(I9:$I$38)</f>
        <v>25912785378</v>
      </c>
      <c r="K39" s="8">
        <f>SUM(K9:$K$38)</f>
        <v>0.75086541084094438</v>
      </c>
      <c r="M39" s="26">
        <f>SUM(M9:$M$38)</f>
        <v>7203570100</v>
      </c>
      <c r="N39" s="28"/>
      <c r="O39" s="26">
        <f>SUM(O9:$O$38)</f>
        <v>22499965685</v>
      </c>
      <c r="P39" s="28"/>
      <c r="Q39" s="26">
        <f>SUM(Q9:$Q$38)</f>
        <v>11087453427</v>
      </c>
      <c r="R39" s="28"/>
      <c r="S39" s="26">
        <f>SUM(S9:$S$38)</f>
        <v>40790989212</v>
      </c>
      <c r="U39" s="8">
        <f>SUM(U9:$U$38)</f>
        <v>0.65795624510582618</v>
      </c>
    </row>
    <row r="40" spans="1:21" ht="18">
      <c r="C40" s="9"/>
      <c r="E40" s="9"/>
      <c r="G40" s="9"/>
      <c r="I40" s="9"/>
      <c r="K40" s="9"/>
      <c r="M40" s="9"/>
      <c r="O40" s="9"/>
      <c r="Q40" s="9"/>
      <c r="S40" s="9"/>
      <c r="U40" s="9"/>
    </row>
  </sheetData>
  <mergeCells count="6">
    <mergeCell ref="A1:U1"/>
    <mergeCell ref="A2:U2"/>
    <mergeCell ref="A3:U3"/>
    <mergeCell ref="A5:U5"/>
    <mergeCell ref="C7:K7"/>
    <mergeCell ref="M7:U7"/>
  </mergeCells>
  <pageMargins left="0.38" right="0.7" top="0.25" bottom="0.28000000000000003" header="0.17" footer="0.17"/>
  <pageSetup paperSize="9"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6"/>
  <sheetViews>
    <sheetView rightToLeft="1" topLeftCell="A16" workbookViewId="0">
      <selection activeCell="I10" sqref="I10"/>
    </sheetView>
  </sheetViews>
  <sheetFormatPr defaultRowHeight="17.25"/>
  <cols>
    <col min="1" max="1" width="27.710937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5" spans="1:17" ht="18.75">
      <c r="A5" s="48" t="s">
        <v>205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18.75">
      <c r="C7" s="41" t="s">
        <v>145</v>
      </c>
      <c r="D7" s="41"/>
      <c r="E7" s="41"/>
      <c r="F7" s="41"/>
      <c r="G7" s="41"/>
      <c r="H7" s="41"/>
      <c r="I7" s="41"/>
      <c r="J7" s="52"/>
      <c r="K7" s="41" t="s">
        <v>7</v>
      </c>
      <c r="L7" s="41"/>
      <c r="M7" s="41"/>
      <c r="N7" s="41"/>
      <c r="O7" s="41"/>
      <c r="P7" s="41"/>
      <c r="Q7" s="41"/>
    </row>
    <row r="8" spans="1:17" ht="18.75">
      <c r="C8" s="11" t="s">
        <v>206</v>
      </c>
      <c r="E8" s="11" t="s">
        <v>198</v>
      </c>
      <c r="G8" s="11" t="s">
        <v>199</v>
      </c>
      <c r="I8" s="11" t="s">
        <v>40</v>
      </c>
      <c r="K8" s="11" t="s">
        <v>206</v>
      </c>
      <c r="M8" s="11" t="s">
        <v>198</v>
      </c>
      <c r="O8" s="11" t="s">
        <v>199</v>
      </c>
      <c r="Q8" s="11" t="s">
        <v>40</v>
      </c>
    </row>
    <row r="9" spans="1:17" ht="33" customHeight="1">
      <c r="A9" s="12" t="s">
        <v>56</v>
      </c>
      <c r="C9" s="4">
        <v>1254364480</v>
      </c>
      <c r="E9" s="24">
        <v>3550792302</v>
      </c>
      <c r="F9" s="28"/>
      <c r="G9" s="24">
        <v>0</v>
      </c>
      <c r="H9" s="28"/>
      <c r="I9" s="24">
        <v>4805156782</v>
      </c>
      <c r="K9" s="4">
        <v>2790986800</v>
      </c>
      <c r="M9" s="4">
        <v>3522028466</v>
      </c>
      <c r="O9" s="4">
        <v>0</v>
      </c>
      <c r="Q9" s="4">
        <v>6313015266</v>
      </c>
    </row>
    <row r="10" spans="1:17" ht="33" customHeight="1">
      <c r="A10" s="12" t="s">
        <v>62</v>
      </c>
      <c r="C10" s="4">
        <v>0</v>
      </c>
      <c r="E10" s="24">
        <v>655070465</v>
      </c>
      <c r="F10" s="28"/>
      <c r="G10" s="24">
        <v>0</v>
      </c>
      <c r="H10" s="28"/>
      <c r="I10" s="24">
        <v>655070465</v>
      </c>
      <c r="K10" s="4">
        <v>0</v>
      </c>
      <c r="M10" s="4">
        <v>2059831198</v>
      </c>
      <c r="O10" s="4">
        <v>0</v>
      </c>
      <c r="Q10" s="4">
        <v>2059831198</v>
      </c>
    </row>
    <row r="11" spans="1:17" ht="33" customHeight="1">
      <c r="A11" s="12" t="s">
        <v>66</v>
      </c>
      <c r="C11" s="4">
        <v>0</v>
      </c>
      <c r="E11" s="24">
        <v>403423591</v>
      </c>
      <c r="F11" s="28"/>
      <c r="G11" s="24">
        <v>0</v>
      </c>
      <c r="H11" s="28"/>
      <c r="I11" s="24">
        <v>403423591</v>
      </c>
      <c r="K11" s="4">
        <v>0</v>
      </c>
      <c r="M11" s="4">
        <v>1529191123</v>
      </c>
      <c r="O11" s="4">
        <v>0</v>
      </c>
      <c r="Q11" s="4">
        <v>1529191123</v>
      </c>
    </row>
    <row r="12" spans="1:17" ht="33" customHeight="1">
      <c r="A12" s="12" t="s">
        <v>70</v>
      </c>
      <c r="C12" s="4">
        <v>0</v>
      </c>
      <c r="E12" s="24">
        <v>384086577</v>
      </c>
      <c r="F12" s="28"/>
      <c r="G12" s="24">
        <v>0</v>
      </c>
      <c r="H12" s="28"/>
      <c r="I12" s="24">
        <v>384086577</v>
      </c>
      <c r="K12" s="4">
        <v>0</v>
      </c>
      <c r="M12" s="4">
        <v>1567736228</v>
      </c>
      <c r="O12" s="4">
        <v>0</v>
      </c>
      <c r="Q12" s="4">
        <v>1567736228</v>
      </c>
    </row>
    <row r="13" spans="1:17" ht="33" customHeight="1">
      <c r="A13" s="12" t="s">
        <v>73</v>
      </c>
      <c r="C13" s="4">
        <v>0</v>
      </c>
      <c r="E13" s="24">
        <v>-703433548</v>
      </c>
      <c r="F13" s="28"/>
      <c r="G13" s="24">
        <v>1060499490</v>
      </c>
      <c r="H13" s="28"/>
      <c r="I13" s="24">
        <v>357065942</v>
      </c>
      <c r="K13" s="4">
        <v>0</v>
      </c>
      <c r="M13" s="4">
        <v>0</v>
      </c>
      <c r="O13" s="4">
        <v>1060499490</v>
      </c>
      <c r="Q13" s="4">
        <v>1060499490</v>
      </c>
    </row>
    <row r="14" spans="1:17" ht="33" customHeight="1">
      <c r="A14" s="12" t="s">
        <v>76</v>
      </c>
      <c r="C14" s="4">
        <v>0</v>
      </c>
      <c r="E14" s="24">
        <v>388284547</v>
      </c>
      <c r="F14" s="28"/>
      <c r="G14" s="24">
        <v>0</v>
      </c>
      <c r="H14" s="28"/>
      <c r="I14" s="24">
        <v>388284547</v>
      </c>
      <c r="K14" s="4">
        <v>0</v>
      </c>
      <c r="M14" s="4">
        <v>1045243387</v>
      </c>
      <c r="O14" s="4">
        <v>0</v>
      </c>
      <c r="Q14" s="4">
        <v>1045243387</v>
      </c>
    </row>
    <row r="15" spans="1:17" ht="33" customHeight="1">
      <c r="A15" s="12" t="s">
        <v>78</v>
      </c>
      <c r="C15" s="4">
        <v>0</v>
      </c>
      <c r="E15" s="24">
        <v>-335827260</v>
      </c>
      <c r="F15" s="28"/>
      <c r="G15" s="24">
        <v>485445985</v>
      </c>
      <c r="H15" s="28"/>
      <c r="I15" s="24">
        <v>149618725</v>
      </c>
      <c r="K15" s="4">
        <v>0</v>
      </c>
      <c r="M15" s="4">
        <v>0</v>
      </c>
      <c r="O15" s="4">
        <v>485445985</v>
      </c>
      <c r="Q15" s="4">
        <v>485445985</v>
      </c>
    </row>
    <row r="16" spans="1:17" ht="33" customHeight="1">
      <c r="A16" s="12" t="s">
        <v>80</v>
      </c>
      <c r="C16" s="4">
        <v>0</v>
      </c>
      <c r="E16" s="24">
        <v>561377586</v>
      </c>
      <c r="F16" s="28"/>
      <c r="G16" s="24">
        <v>0</v>
      </c>
      <c r="H16" s="28"/>
      <c r="I16" s="24">
        <v>561377586</v>
      </c>
      <c r="K16" s="4">
        <v>0</v>
      </c>
      <c r="M16" s="4">
        <v>1630684839</v>
      </c>
      <c r="O16" s="4">
        <v>0</v>
      </c>
      <c r="Q16" s="4">
        <v>1630684839</v>
      </c>
    </row>
    <row r="17" spans="1:17" ht="33" customHeight="1">
      <c r="A17" s="12" t="s">
        <v>82</v>
      </c>
      <c r="C17" s="4">
        <v>0</v>
      </c>
      <c r="E17" s="24">
        <v>157221088</v>
      </c>
      <c r="F17" s="28"/>
      <c r="G17" s="24">
        <v>0</v>
      </c>
      <c r="H17" s="28"/>
      <c r="I17" s="24">
        <v>157221088</v>
      </c>
      <c r="K17" s="4">
        <v>0</v>
      </c>
      <c r="M17" s="4">
        <v>437734274</v>
      </c>
      <c r="O17" s="4">
        <v>0</v>
      </c>
      <c r="Q17" s="4">
        <v>437734274</v>
      </c>
    </row>
    <row r="18" spans="1:17" ht="33" customHeight="1">
      <c r="A18" s="12" t="s">
        <v>84</v>
      </c>
      <c r="C18" s="4">
        <v>29502950</v>
      </c>
      <c r="E18" s="24">
        <v>0</v>
      </c>
      <c r="F18" s="28"/>
      <c r="G18" s="24">
        <v>0</v>
      </c>
      <c r="H18" s="28"/>
      <c r="I18" s="24">
        <v>29502950</v>
      </c>
      <c r="K18" s="4">
        <v>97469967</v>
      </c>
      <c r="M18" s="4">
        <v>38388241</v>
      </c>
      <c r="O18" s="4">
        <v>0</v>
      </c>
      <c r="Q18" s="4">
        <v>135858208</v>
      </c>
    </row>
    <row r="19" spans="1:17" ht="33" customHeight="1">
      <c r="A19" s="12" t="s">
        <v>182</v>
      </c>
      <c r="C19" s="20">
        <v>0</v>
      </c>
      <c r="D19" s="20"/>
      <c r="E19" s="29">
        <v>0</v>
      </c>
      <c r="F19" s="29"/>
      <c r="G19" s="29">
        <v>0</v>
      </c>
      <c r="H19" s="29"/>
      <c r="I19" s="29">
        <v>0</v>
      </c>
      <c r="J19" s="5"/>
      <c r="K19" s="4">
        <v>0</v>
      </c>
      <c r="M19" s="4">
        <v>0</v>
      </c>
      <c r="O19" s="4">
        <v>50985336</v>
      </c>
      <c r="Q19" s="4">
        <v>50985336</v>
      </c>
    </row>
    <row r="20" spans="1:17" ht="33" customHeight="1">
      <c r="A20" s="12" t="s">
        <v>183</v>
      </c>
      <c r="C20" s="20">
        <v>0</v>
      </c>
      <c r="D20" s="20"/>
      <c r="E20" s="29">
        <v>0</v>
      </c>
      <c r="F20" s="29"/>
      <c r="G20" s="29">
        <v>0</v>
      </c>
      <c r="H20" s="29"/>
      <c r="I20" s="29">
        <v>0</v>
      </c>
      <c r="J20" s="5"/>
      <c r="K20" s="4">
        <v>0</v>
      </c>
      <c r="M20" s="4">
        <v>0</v>
      </c>
      <c r="O20" s="4">
        <v>237484379</v>
      </c>
      <c r="Q20" s="4">
        <v>237484379</v>
      </c>
    </row>
    <row r="21" spans="1:17" ht="33" customHeight="1">
      <c r="A21" s="12" t="s">
        <v>184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J21" s="5"/>
      <c r="K21" s="4">
        <v>0</v>
      </c>
      <c r="M21" s="4">
        <v>0</v>
      </c>
      <c r="O21" s="4">
        <v>794931560</v>
      </c>
      <c r="Q21" s="4">
        <v>794931560</v>
      </c>
    </row>
    <row r="22" spans="1:17" ht="33" customHeight="1">
      <c r="A22" s="12" t="s">
        <v>185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J22" s="5"/>
      <c r="K22" s="4">
        <v>0</v>
      </c>
      <c r="M22" s="4">
        <v>0</v>
      </c>
      <c r="O22" s="4">
        <v>396892645</v>
      </c>
      <c r="Q22" s="4">
        <v>396892645</v>
      </c>
    </row>
    <row r="23" spans="1:17" ht="33" customHeight="1">
      <c r="A23" s="12" t="s">
        <v>186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J23" s="5"/>
      <c r="K23" s="4">
        <v>0</v>
      </c>
      <c r="M23" s="4">
        <v>0</v>
      </c>
      <c r="O23" s="4">
        <v>400045237</v>
      </c>
      <c r="Q23" s="4">
        <v>400045237</v>
      </c>
    </row>
    <row r="24" spans="1:17" ht="33" customHeight="1">
      <c r="A24" s="12" t="s">
        <v>187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J24" s="5"/>
      <c r="K24" s="4">
        <v>0</v>
      </c>
      <c r="M24" s="4">
        <v>0</v>
      </c>
      <c r="O24" s="4">
        <v>444795100</v>
      </c>
      <c r="Q24" s="4">
        <v>444795100</v>
      </c>
    </row>
    <row r="25" spans="1:17" ht="18">
      <c r="A25" s="7" t="s">
        <v>40</v>
      </c>
      <c r="C25" s="7">
        <f>SUM(C9:$C$24)</f>
        <v>1283867430</v>
      </c>
      <c r="E25" s="7">
        <f>SUM(E9:$E$24)</f>
        <v>5060995348</v>
      </c>
      <c r="G25" s="7">
        <f>SUM(G9:$G$24)</f>
        <v>1545945475</v>
      </c>
      <c r="I25" s="7">
        <f>SUM(I9:$I$24)</f>
        <v>7890808253</v>
      </c>
      <c r="K25" s="7">
        <f>SUM(K9:$K$24)</f>
        <v>2888456767</v>
      </c>
      <c r="M25" s="7">
        <f>SUM(M9:$M$24)</f>
        <v>11830837756</v>
      </c>
      <c r="O25" s="7">
        <f>SUM(O9:$O$24)</f>
        <v>3871079732</v>
      </c>
      <c r="Q25" s="7">
        <f>SUM(Q9:$Q$24)</f>
        <v>18590374255</v>
      </c>
    </row>
    <row r="26" spans="1:17" ht="18">
      <c r="C26" s="9"/>
      <c r="E26" s="9"/>
      <c r="G26" s="9"/>
      <c r="I26" s="9"/>
      <c r="K26" s="9"/>
      <c r="M26" s="9"/>
      <c r="O26" s="9"/>
      <c r="Q26" s="9"/>
    </row>
  </sheetData>
  <mergeCells count="6">
    <mergeCell ref="K7:Q7"/>
    <mergeCell ref="C7:I7"/>
    <mergeCell ref="A1:Q1"/>
    <mergeCell ref="A2:Q2"/>
    <mergeCell ref="A3:Q3"/>
    <mergeCell ref="A5:Q5"/>
  </mergeCells>
  <pageMargins left="0.24" right="0.7" top="0.19" bottom="0.21" header="0.17" footer="0.17"/>
  <pageSetup paperSize="9" scale="7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6"/>
  <sheetViews>
    <sheetView rightToLeft="1" topLeftCell="A4" workbookViewId="0">
      <selection activeCell="I16" sqref="I16"/>
    </sheetView>
  </sheetViews>
  <sheetFormatPr defaultRowHeight="17.2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1" ht="18.75">
      <c r="A5" s="48" t="s">
        <v>207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7" spans="1:11" ht="18.75">
      <c r="A7" s="41" t="s">
        <v>208</v>
      </c>
      <c r="B7" s="42"/>
      <c r="C7" s="42"/>
      <c r="E7" s="41" t="s">
        <v>145</v>
      </c>
      <c r="F7" s="42"/>
      <c r="G7" s="42"/>
      <c r="I7" s="41" t="s">
        <v>7</v>
      </c>
      <c r="J7" s="42"/>
      <c r="K7" s="42"/>
    </row>
    <row r="8" spans="1:11" ht="37.5">
      <c r="A8" s="11" t="s">
        <v>209</v>
      </c>
      <c r="C8" s="11" t="s">
        <v>99</v>
      </c>
      <c r="E8" s="11" t="s">
        <v>210</v>
      </c>
      <c r="G8" s="11" t="s">
        <v>211</v>
      </c>
      <c r="I8" s="11" t="s">
        <v>210</v>
      </c>
      <c r="K8" s="11" t="s">
        <v>211</v>
      </c>
    </row>
    <row r="9" spans="1:11" ht="18">
      <c r="A9" s="12" t="s">
        <v>212</v>
      </c>
      <c r="C9" s="5" t="s">
        <v>111</v>
      </c>
      <c r="E9" s="4">
        <v>657534240</v>
      </c>
      <c r="G9" s="6">
        <f>E9/E15</f>
        <v>0.93027001113507046</v>
      </c>
      <c r="I9" s="4">
        <v>2016438336</v>
      </c>
      <c r="K9" s="6">
        <f>I9/I15</f>
        <v>0.7758925929139554</v>
      </c>
    </row>
    <row r="10" spans="1:11" ht="36">
      <c r="A10" s="12" t="s">
        <v>213</v>
      </c>
      <c r="C10" s="5" t="s">
        <v>107</v>
      </c>
      <c r="E10" s="24">
        <v>-1473790</v>
      </c>
      <c r="G10" s="6">
        <f>E10/E15</f>
        <v>-2.0850969520777437E-3</v>
      </c>
      <c r="I10" s="4">
        <v>5612678</v>
      </c>
      <c r="K10" s="6">
        <f>I10/I15</f>
        <v>2.1596669775926702E-3</v>
      </c>
    </row>
    <row r="11" spans="1:11" ht="18">
      <c r="A11" s="12" t="s">
        <v>214</v>
      </c>
      <c r="C11" s="5" t="s">
        <v>115</v>
      </c>
      <c r="E11" s="4">
        <v>29896926</v>
      </c>
      <c r="G11" s="6">
        <f>E11/E15</f>
        <v>4.2297742065758245E-2</v>
      </c>
      <c r="I11" s="4">
        <v>56318148</v>
      </c>
      <c r="K11" s="6">
        <f>I11/I15</f>
        <v>2.1670305062000114E-2</v>
      </c>
    </row>
    <row r="12" spans="1:11" ht="18">
      <c r="A12" s="12" t="s">
        <v>215</v>
      </c>
      <c r="C12" s="5" t="s">
        <v>121</v>
      </c>
      <c r="E12" s="4">
        <v>20856679</v>
      </c>
      <c r="G12" s="6">
        <f>E12/E15</f>
        <v>2.9507730282715909E-2</v>
      </c>
      <c r="I12" s="4">
        <v>20984863</v>
      </c>
      <c r="K12" s="6">
        <f>I12/I15</f>
        <v>8.0746331163851302E-3</v>
      </c>
    </row>
    <row r="13" spans="1:11" ht="18">
      <c r="A13" s="12" t="s">
        <v>215</v>
      </c>
      <c r="C13" s="5" t="s">
        <v>124</v>
      </c>
      <c r="E13" s="4">
        <v>6795</v>
      </c>
      <c r="G13" s="6">
        <f>E13/E15</f>
        <v>9.6134685330802001E-6</v>
      </c>
      <c r="I13" s="4">
        <v>260577245</v>
      </c>
      <c r="K13" s="6">
        <f>I13/I15</f>
        <v>0.10026587506687089</v>
      </c>
    </row>
    <row r="14" spans="1:11" ht="18">
      <c r="A14" s="12" t="s">
        <v>216</v>
      </c>
      <c r="C14" s="5" t="s">
        <v>217</v>
      </c>
      <c r="E14" s="20">
        <v>0</v>
      </c>
      <c r="F14" s="20"/>
      <c r="G14" s="20">
        <v>0</v>
      </c>
      <c r="H14" s="5"/>
      <c r="I14" s="4">
        <v>238931452</v>
      </c>
      <c r="K14" s="6">
        <f>I14/I15</f>
        <v>9.1936926863195823E-2</v>
      </c>
    </row>
    <row r="15" spans="1:11" ht="18">
      <c r="A15" s="7" t="s">
        <v>40</v>
      </c>
      <c r="E15" s="7">
        <f>SUM(E9:$E$14)</f>
        <v>706820850</v>
      </c>
      <c r="G15" s="8">
        <f>SUM(G9:$G$14)</f>
        <v>1</v>
      </c>
      <c r="I15" s="7">
        <f>SUM(I9:$I$14)</f>
        <v>2598862722</v>
      </c>
      <c r="K15" s="8">
        <f>SUM(K9:$K$14)</f>
        <v>1</v>
      </c>
    </row>
    <row r="16" spans="1:11" ht="18">
      <c r="E16" s="9"/>
      <c r="G16" s="9"/>
      <c r="I16" s="9"/>
      <c r="K16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2"/>
  <sheetViews>
    <sheetView rightToLeft="1" tabSelected="1" workbookViewId="0">
      <selection activeCell="E11" sqref="E11"/>
    </sheetView>
  </sheetViews>
  <sheetFormatPr defaultRowHeight="17.2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>
      <c r="A1" s="47" t="s">
        <v>0</v>
      </c>
      <c r="B1" s="45"/>
      <c r="C1" s="45"/>
      <c r="D1" s="45"/>
      <c r="E1" s="45"/>
    </row>
    <row r="2" spans="1:5" ht="20.100000000000001" customHeight="1">
      <c r="A2" s="47" t="s">
        <v>129</v>
      </c>
      <c r="B2" s="45"/>
      <c r="C2" s="45"/>
      <c r="D2" s="45"/>
      <c r="E2" s="45"/>
    </row>
    <row r="3" spans="1:5" ht="20.100000000000001" customHeight="1">
      <c r="A3" s="47" t="s">
        <v>2</v>
      </c>
      <c r="B3" s="45"/>
      <c r="C3" s="45"/>
      <c r="D3" s="45"/>
      <c r="E3" s="45"/>
    </row>
    <row r="5" spans="1:5" ht="18.75">
      <c r="A5" s="48" t="s">
        <v>218</v>
      </c>
      <c r="B5" s="45"/>
      <c r="C5" s="45"/>
      <c r="D5" s="45"/>
      <c r="E5" s="45"/>
    </row>
    <row r="7" spans="1:5" ht="18.75">
      <c r="C7" s="10" t="s">
        <v>145</v>
      </c>
      <c r="E7" s="10" t="s">
        <v>7</v>
      </c>
    </row>
    <row r="8" spans="1:5" ht="18.75">
      <c r="A8" s="11" t="s">
        <v>141</v>
      </c>
      <c r="C8" s="11" t="s">
        <v>103</v>
      </c>
      <c r="E8" s="11" t="s">
        <v>103</v>
      </c>
    </row>
    <row r="9" spans="1:5" ht="18">
      <c r="A9" s="12" t="s">
        <v>219</v>
      </c>
      <c r="C9" s="4">
        <v>144940</v>
      </c>
      <c r="E9" s="4">
        <v>16281201</v>
      </c>
    </row>
    <row r="10" spans="1:5" ht="34.5">
      <c r="A10" s="36" t="s">
        <v>221</v>
      </c>
      <c r="C10" s="4">
        <v>140809474</v>
      </c>
      <c r="E10" s="4">
        <v>152071856</v>
      </c>
    </row>
    <row r="11" spans="1:5" ht="18.75" thickBot="1">
      <c r="A11" s="7" t="s">
        <v>40</v>
      </c>
      <c r="C11" s="7">
        <f>SUM(C9:C10)</f>
        <v>140954414</v>
      </c>
      <c r="E11" s="7">
        <f>SUM(E9:E10)</f>
        <v>168353057</v>
      </c>
    </row>
    <row r="12" spans="1:5" ht="18">
      <c r="C12" s="9"/>
      <c r="E12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9"/>
  <sheetViews>
    <sheetView rightToLeft="1" topLeftCell="A28" workbookViewId="0">
      <selection activeCell="J22" sqref="J22"/>
    </sheetView>
  </sheetViews>
  <sheetFormatPr defaultRowHeight="17.2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25" width="9.140625" style="1"/>
    <col min="26" max="26" width="14.85546875" style="1" bestFit="1" customWidth="1"/>
    <col min="27" max="16384" width="9.140625" style="1"/>
  </cols>
  <sheetData>
    <row r="1" spans="1:26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6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6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5" spans="1:26" ht="18.75">
      <c r="A5" s="48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6" ht="18.75">
      <c r="A6" s="48" t="s">
        <v>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8" spans="1:26" ht="18.75">
      <c r="C8" s="41" t="s">
        <v>5</v>
      </c>
      <c r="D8" s="42"/>
      <c r="E8" s="42"/>
      <c r="F8" s="42"/>
      <c r="G8" s="42"/>
      <c r="I8" s="41" t="s">
        <v>6</v>
      </c>
      <c r="J8" s="42"/>
      <c r="K8" s="42"/>
      <c r="L8" s="42"/>
      <c r="M8" s="42"/>
      <c r="O8" s="41" t="s">
        <v>7</v>
      </c>
      <c r="P8" s="42"/>
      <c r="Q8" s="42"/>
      <c r="R8" s="42"/>
      <c r="S8" s="42"/>
      <c r="T8" s="42"/>
      <c r="U8" s="42"/>
      <c r="V8" s="42"/>
      <c r="W8" s="42"/>
    </row>
    <row r="9" spans="1:26" ht="18">
      <c r="A9" s="43" t="s">
        <v>8</v>
      </c>
      <c r="C9" s="43" t="s">
        <v>9</v>
      </c>
      <c r="E9" s="43" t="s">
        <v>10</v>
      </c>
      <c r="G9" s="43" t="s">
        <v>11</v>
      </c>
      <c r="I9" s="43" t="s">
        <v>12</v>
      </c>
      <c r="J9" s="45"/>
      <c r="L9" s="43" t="s">
        <v>13</v>
      </c>
      <c r="M9" s="45"/>
      <c r="O9" s="43" t="s">
        <v>9</v>
      </c>
      <c r="Q9" s="46" t="s">
        <v>14</v>
      </c>
      <c r="S9" s="43" t="s">
        <v>10</v>
      </c>
      <c r="U9" s="43" t="s">
        <v>11</v>
      </c>
      <c r="W9" s="46" t="s">
        <v>15</v>
      </c>
    </row>
    <row r="10" spans="1:26" ht="18">
      <c r="A10" s="44"/>
      <c r="C10" s="44"/>
      <c r="E10" s="44"/>
      <c r="G10" s="44"/>
      <c r="I10" s="2" t="s">
        <v>9</v>
      </c>
      <c r="J10" s="2" t="s">
        <v>10</v>
      </c>
      <c r="L10" s="2" t="s">
        <v>9</v>
      </c>
      <c r="M10" s="2" t="s">
        <v>16</v>
      </c>
      <c r="O10" s="44"/>
      <c r="Q10" s="44"/>
      <c r="S10" s="44"/>
      <c r="U10" s="44"/>
      <c r="W10" s="44"/>
    </row>
    <row r="11" spans="1:26" ht="18">
      <c r="A11" s="3" t="s">
        <v>17</v>
      </c>
      <c r="C11" s="4">
        <v>5335</v>
      </c>
      <c r="E11" s="4">
        <v>122818868</v>
      </c>
      <c r="G11" s="4">
        <v>188902005</v>
      </c>
      <c r="I11" s="22" t="s">
        <v>220</v>
      </c>
      <c r="J11" s="22" t="s">
        <v>220</v>
      </c>
      <c r="L11" s="4">
        <v>5335</v>
      </c>
      <c r="M11" s="4">
        <v>168219308</v>
      </c>
      <c r="O11" s="21" t="s">
        <v>220</v>
      </c>
      <c r="P11" s="20"/>
      <c r="Q11" s="21" t="s">
        <v>220</v>
      </c>
      <c r="R11" s="20"/>
      <c r="S11" s="21" t="s">
        <v>220</v>
      </c>
      <c r="T11" s="20"/>
      <c r="U11" s="21" t="s">
        <v>220</v>
      </c>
      <c r="V11" s="20"/>
      <c r="W11" s="20">
        <v>0</v>
      </c>
      <c r="Y11" s="32"/>
      <c r="Z11" s="31"/>
    </row>
    <row r="12" spans="1:26" ht="18">
      <c r="A12" s="3" t="s">
        <v>18</v>
      </c>
      <c r="C12" s="4">
        <v>206249</v>
      </c>
      <c r="E12" s="4">
        <v>11273373645</v>
      </c>
      <c r="G12" s="4">
        <v>33039676087</v>
      </c>
      <c r="I12" s="22" t="s">
        <v>220</v>
      </c>
      <c r="J12" s="22" t="s">
        <v>220</v>
      </c>
      <c r="L12" s="22" t="s">
        <v>220</v>
      </c>
      <c r="M12" s="22" t="s">
        <v>220</v>
      </c>
      <c r="N12" s="5"/>
      <c r="O12" s="4">
        <v>206249</v>
      </c>
      <c r="Q12" s="4">
        <v>160159</v>
      </c>
      <c r="S12" s="4">
        <v>11273373645</v>
      </c>
      <c r="U12" s="4">
        <v>32836089421</v>
      </c>
      <c r="W12" s="6">
        <v>4.1354003479514373E-2</v>
      </c>
    </row>
    <row r="13" spans="1:26" ht="18">
      <c r="A13" s="3" t="s">
        <v>19</v>
      </c>
      <c r="C13" s="4">
        <v>3685459</v>
      </c>
      <c r="E13" s="4">
        <v>6529795984</v>
      </c>
      <c r="G13" s="4">
        <v>14807990358</v>
      </c>
      <c r="I13" s="22" t="s">
        <v>220</v>
      </c>
      <c r="J13" s="22" t="s">
        <v>220</v>
      </c>
      <c r="L13" s="22" t="s">
        <v>220</v>
      </c>
      <c r="M13" s="22" t="s">
        <v>220</v>
      </c>
      <c r="N13" s="5"/>
      <c r="O13" s="4">
        <v>3685459</v>
      </c>
      <c r="Q13" s="4">
        <v>3762</v>
      </c>
      <c r="S13" s="4">
        <v>6529795984</v>
      </c>
      <c r="U13" s="4">
        <v>13782201812</v>
      </c>
      <c r="W13" s="6">
        <v>1.735740253296764E-2</v>
      </c>
    </row>
    <row r="14" spans="1:26" ht="18">
      <c r="A14" s="3" t="s">
        <v>20</v>
      </c>
      <c r="C14" s="4">
        <v>1486153</v>
      </c>
      <c r="E14" s="4">
        <v>9789057595</v>
      </c>
      <c r="G14" s="4">
        <v>10824253225</v>
      </c>
      <c r="I14" s="22" t="s">
        <v>220</v>
      </c>
      <c r="J14" s="22" t="s">
        <v>220</v>
      </c>
      <c r="L14" s="4">
        <v>450000</v>
      </c>
      <c r="M14" s="4">
        <v>3043509448</v>
      </c>
      <c r="O14" s="4">
        <v>1036153</v>
      </c>
      <c r="Q14" s="4">
        <v>5650</v>
      </c>
      <c r="S14" s="4">
        <v>6824977909</v>
      </c>
      <c r="U14" s="4">
        <v>5819431577</v>
      </c>
      <c r="W14" s="6">
        <v>7.3290333266708705E-3</v>
      </c>
    </row>
    <row r="15" spans="1:26" ht="36">
      <c r="A15" s="3" t="s">
        <v>21</v>
      </c>
      <c r="C15" s="4">
        <v>650804</v>
      </c>
      <c r="E15" s="4">
        <v>4970143313</v>
      </c>
      <c r="G15" s="4">
        <v>6190489592</v>
      </c>
      <c r="I15" s="22" t="s">
        <v>220</v>
      </c>
      <c r="J15" s="22" t="s">
        <v>220</v>
      </c>
      <c r="L15" s="4">
        <v>325402</v>
      </c>
      <c r="M15" s="4">
        <v>4136481736</v>
      </c>
      <c r="O15" s="4">
        <v>325402</v>
      </c>
      <c r="Q15" s="4">
        <v>14816</v>
      </c>
      <c r="S15" s="4">
        <v>2485071656</v>
      </c>
      <c r="U15" s="4">
        <v>4792470154</v>
      </c>
      <c r="W15" s="6">
        <v>6.0356708401834141E-3</v>
      </c>
    </row>
    <row r="16" spans="1:26" ht="36">
      <c r="A16" s="3" t="s">
        <v>22</v>
      </c>
      <c r="C16" s="4">
        <v>1500000</v>
      </c>
      <c r="E16" s="4">
        <v>21471373376</v>
      </c>
      <c r="G16" s="4">
        <v>19388448225</v>
      </c>
      <c r="I16" s="22" t="s">
        <v>220</v>
      </c>
      <c r="J16" s="22" t="s">
        <v>220</v>
      </c>
      <c r="L16" s="22" t="s">
        <v>220</v>
      </c>
      <c r="M16" s="22" t="s">
        <v>220</v>
      </c>
      <c r="N16" s="5"/>
      <c r="O16" s="4">
        <v>1500000</v>
      </c>
      <c r="Q16" s="4">
        <v>12863</v>
      </c>
      <c r="S16" s="4">
        <v>21471373376</v>
      </c>
      <c r="U16" s="4">
        <v>19179697725</v>
      </c>
      <c r="W16" s="6">
        <v>2.4155047097308362E-2</v>
      </c>
    </row>
    <row r="17" spans="1:23" ht="36">
      <c r="A17" s="3" t="s">
        <v>23</v>
      </c>
      <c r="C17" s="4">
        <v>150000</v>
      </c>
      <c r="E17" s="4">
        <v>13325142735</v>
      </c>
      <c r="G17" s="4">
        <v>14120331142</v>
      </c>
      <c r="I17" s="22" t="s">
        <v>220</v>
      </c>
      <c r="J17" s="22" t="s">
        <v>220</v>
      </c>
      <c r="L17" s="22" t="s">
        <v>220</v>
      </c>
      <c r="M17" s="22" t="s">
        <v>220</v>
      </c>
      <c r="N17" s="5"/>
      <c r="O17" s="4">
        <v>150000</v>
      </c>
      <c r="Q17" s="4">
        <v>100897</v>
      </c>
      <c r="S17" s="4">
        <v>13325142735</v>
      </c>
      <c r="U17" s="4">
        <v>15044499427</v>
      </c>
      <c r="W17" s="6">
        <v>1.8947149085719685E-2</v>
      </c>
    </row>
    <row r="18" spans="1:23" ht="18">
      <c r="A18" s="3" t="s">
        <v>24</v>
      </c>
      <c r="C18" s="4">
        <v>200000</v>
      </c>
      <c r="E18" s="4">
        <v>6802384122</v>
      </c>
      <c r="G18" s="4">
        <v>7285988880</v>
      </c>
      <c r="I18" s="22" t="s">
        <v>220</v>
      </c>
      <c r="J18" s="22" t="s">
        <v>220</v>
      </c>
      <c r="L18" s="22" t="s">
        <v>220</v>
      </c>
      <c r="M18" s="22" t="s">
        <v>220</v>
      </c>
      <c r="N18" s="5"/>
      <c r="O18" s="4">
        <v>200000</v>
      </c>
      <c r="Q18" s="4">
        <v>36774</v>
      </c>
      <c r="S18" s="4">
        <v>6802384122</v>
      </c>
      <c r="U18" s="4">
        <v>7311038940</v>
      </c>
      <c r="W18" s="6">
        <v>9.2075741994497671E-3</v>
      </c>
    </row>
    <row r="19" spans="1:23" ht="18">
      <c r="A19" s="3" t="s">
        <v>25</v>
      </c>
      <c r="C19" s="4">
        <v>2139534</v>
      </c>
      <c r="E19" s="4">
        <v>7137541829</v>
      </c>
      <c r="G19" s="4">
        <v>9834340645</v>
      </c>
      <c r="I19" s="22" t="s">
        <v>220</v>
      </c>
      <c r="J19" s="22" t="s">
        <v>220</v>
      </c>
      <c r="L19" s="4">
        <v>744767</v>
      </c>
      <c r="M19" s="4">
        <v>3399351244</v>
      </c>
      <c r="O19" s="4">
        <v>1394767</v>
      </c>
      <c r="Q19" s="4">
        <v>4418</v>
      </c>
      <c r="S19" s="4">
        <v>4652979483</v>
      </c>
      <c r="U19" s="4">
        <v>6125416226</v>
      </c>
      <c r="W19" s="6">
        <v>7.714392559836177E-3</v>
      </c>
    </row>
    <row r="20" spans="1:23" ht="18">
      <c r="A20" s="3" t="s">
        <v>26</v>
      </c>
      <c r="C20" s="4">
        <v>3000000</v>
      </c>
      <c r="E20" s="4">
        <v>36469500738</v>
      </c>
      <c r="G20" s="4">
        <v>41153670000</v>
      </c>
      <c r="I20" s="22" t="s">
        <v>220</v>
      </c>
      <c r="J20" s="22" t="s">
        <v>220</v>
      </c>
      <c r="L20" s="22" t="s">
        <v>220</v>
      </c>
      <c r="M20" s="22" t="s">
        <v>220</v>
      </c>
      <c r="N20" s="5"/>
      <c r="O20" s="4">
        <v>3000000</v>
      </c>
      <c r="Q20" s="4">
        <v>16130</v>
      </c>
      <c r="S20" s="4">
        <v>36469500738</v>
      </c>
      <c r="U20" s="4">
        <v>48102079500</v>
      </c>
      <c r="W20" s="6">
        <v>6.0580099460403311E-2</v>
      </c>
    </row>
    <row r="21" spans="1:23" ht="18">
      <c r="A21" s="3" t="s">
        <v>27</v>
      </c>
      <c r="C21" s="4">
        <v>2827514</v>
      </c>
      <c r="E21" s="4">
        <v>31111473343</v>
      </c>
      <c r="G21" s="4">
        <v>28640934072</v>
      </c>
      <c r="I21" s="22" t="s">
        <v>220</v>
      </c>
      <c r="J21" s="22" t="s">
        <v>220</v>
      </c>
      <c r="L21" s="22" t="s">
        <v>220</v>
      </c>
      <c r="M21" s="22" t="s">
        <v>220</v>
      </c>
      <c r="N21" s="5"/>
      <c r="O21" s="4">
        <v>2827514</v>
      </c>
      <c r="Q21" s="4">
        <v>11420</v>
      </c>
      <c r="S21" s="4">
        <v>31111473343</v>
      </c>
      <c r="U21" s="4">
        <v>32098083131</v>
      </c>
      <c r="W21" s="6">
        <v>4.0424553133181565E-2</v>
      </c>
    </row>
    <row r="22" spans="1:23" ht="18">
      <c r="A22" s="3" t="s">
        <v>28</v>
      </c>
      <c r="C22" s="4">
        <v>1816</v>
      </c>
      <c r="E22" s="4">
        <v>3457167</v>
      </c>
      <c r="G22" s="4">
        <v>6838078</v>
      </c>
      <c r="I22" s="22" t="s">
        <v>220</v>
      </c>
      <c r="J22" s="22" t="s">
        <v>220</v>
      </c>
      <c r="L22" s="22" t="s">
        <v>220</v>
      </c>
      <c r="M22" s="22" t="s">
        <v>220</v>
      </c>
      <c r="N22" s="5"/>
      <c r="O22" s="4">
        <v>1816</v>
      </c>
      <c r="Q22" s="4">
        <v>2899</v>
      </c>
      <c r="S22" s="4">
        <v>3457167</v>
      </c>
      <c r="U22" s="4">
        <v>5233260</v>
      </c>
      <c r="W22" s="6">
        <v>6.5908046928023191E-6</v>
      </c>
    </row>
    <row r="23" spans="1:23" ht="18">
      <c r="A23" s="3" t="s">
        <v>29</v>
      </c>
      <c r="C23" s="4">
        <v>200000</v>
      </c>
      <c r="E23" s="4">
        <v>4133262355</v>
      </c>
      <c r="G23" s="4">
        <v>4103438400</v>
      </c>
      <c r="I23" s="22" t="s">
        <v>220</v>
      </c>
      <c r="J23" s="22" t="s">
        <v>220</v>
      </c>
      <c r="L23" s="22" t="s">
        <v>220</v>
      </c>
      <c r="M23" s="22" t="s">
        <v>220</v>
      </c>
      <c r="N23" s="5"/>
      <c r="O23" s="4">
        <v>200000</v>
      </c>
      <c r="Q23" s="4">
        <v>19220</v>
      </c>
      <c r="S23" s="4">
        <v>4133262355</v>
      </c>
      <c r="U23" s="4">
        <v>3821128200</v>
      </c>
      <c r="W23" s="6">
        <v>4.8123559067119303E-3</v>
      </c>
    </row>
    <row r="24" spans="1:23" ht="36">
      <c r="A24" s="3" t="s">
        <v>30</v>
      </c>
      <c r="C24" s="4">
        <v>607472</v>
      </c>
      <c r="E24" s="4">
        <v>12342878764</v>
      </c>
      <c r="G24" s="4">
        <v>12871223499</v>
      </c>
      <c r="I24" s="22" t="s">
        <v>220</v>
      </c>
      <c r="J24" s="22" t="s">
        <v>220</v>
      </c>
      <c r="L24" s="22" t="s">
        <v>220</v>
      </c>
      <c r="M24" s="22" t="s">
        <v>220</v>
      </c>
      <c r="N24" s="5"/>
      <c r="O24" s="4">
        <v>607472</v>
      </c>
      <c r="Q24" s="4">
        <v>34153</v>
      </c>
      <c r="S24" s="4">
        <v>12342878764</v>
      </c>
      <c r="U24" s="4">
        <v>20623546618</v>
      </c>
      <c r="W24" s="6">
        <v>2.5973440614863737E-2</v>
      </c>
    </row>
    <row r="25" spans="1:23" ht="18">
      <c r="A25" s="3" t="s">
        <v>31</v>
      </c>
      <c r="C25" s="4">
        <v>1000000</v>
      </c>
      <c r="E25" s="4">
        <v>15256339296</v>
      </c>
      <c r="G25" s="4">
        <v>17246767500</v>
      </c>
      <c r="I25" s="22" t="s">
        <v>220</v>
      </c>
      <c r="J25" s="22" t="s">
        <v>220</v>
      </c>
      <c r="L25" s="22" t="s">
        <v>220</v>
      </c>
      <c r="M25" s="22" t="s">
        <v>220</v>
      </c>
      <c r="N25" s="5"/>
      <c r="O25" s="4">
        <v>1000000</v>
      </c>
      <c r="Q25" s="4">
        <v>19910</v>
      </c>
      <c r="S25" s="4">
        <v>15256339296</v>
      </c>
      <c r="U25" s="4">
        <v>19791535500</v>
      </c>
      <c r="W25" s="6">
        <v>2.4925599922641661E-2</v>
      </c>
    </row>
    <row r="26" spans="1:23" ht="18">
      <c r="A26" s="3" t="s">
        <v>32</v>
      </c>
      <c r="C26" s="4">
        <v>6489569</v>
      </c>
      <c r="E26" s="4">
        <v>63022305962</v>
      </c>
      <c r="G26" s="4">
        <v>65154656251</v>
      </c>
      <c r="I26" s="22" t="s">
        <v>220</v>
      </c>
      <c r="J26" s="22" t="s">
        <v>220</v>
      </c>
      <c r="L26" s="22" t="s">
        <v>220</v>
      </c>
      <c r="M26" s="22" t="s">
        <v>220</v>
      </c>
      <c r="N26" s="5"/>
      <c r="O26" s="4">
        <v>6489569</v>
      </c>
      <c r="Q26" s="4">
        <v>10550</v>
      </c>
      <c r="S26" s="4">
        <v>63022305962</v>
      </c>
      <c r="U26" s="4">
        <v>68057586480</v>
      </c>
      <c r="W26" s="6">
        <v>8.5712206225791121E-2</v>
      </c>
    </row>
    <row r="27" spans="1:23" ht="18">
      <c r="A27" s="3" t="s">
        <v>33</v>
      </c>
      <c r="C27" s="4">
        <v>1430000</v>
      </c>
      <c r="E27" s="4">
        <v>20512213740</v>
      </c>
      <c r="G27" s="4">
        <v>18436744755</v>
      </c>
      <c r="I27" s="22" t="s">
        <v>220</v>
      </c>
      <c r="J27" s="22" t="s">
        <v>220</v>
      </c>
      <c r="L27" s="22" t="s">
        <v>220</v>
      </c>
      <c r="M27" s="22" t="s">
        <v>220</v>
      </c>
      <c r="N27" s="5"/>
      <c r="O27" s="4">
        <v>1430000</v>
      </c>
      <c r="Q27" s="4">
        <v>11710</v>
      </c>
      <c r="S27" s="4">
        <v>20512213740</v>
      </c>
      <c r="U27" s="4">
        <v>16645665465</v>
      </c>
      <c r="W27" s="6">
        <v>2.0963668929412926E-2</v>
      </c>
    </row>
    <row r="28" spans="1:23" ht="36">
      <c r="A28" s="3" t="s">
        <v>34</v>
      </c>
      <c r="C28" s="4">
        <v>501380</v>
      </c>
      <c r="E28" s="4">
        <v>15781425065</v>
      </c>
      <c r="G28" s="4">
        <v>10516172248</v>
      </c>
      <c r="I28" s="22" t="s">
        <v>220</v>
      </c>
      <c r="J28" s="22" t="s">
        <v>220</v>
      </c>
      <c r="L28" s="22" t="s">
        <v>220</v>
      </c>
      <c r="M28" s="22" t="s">
        <v>220</v>
      </c>
      <c r="N28" s="5"/>
      <c r="O28" s="4">
        <v>501380</v>
      </c>
      <c r="Q28" s="4">
        <v>20990</v>
      </c>
      <c r="S28" s="4">
        <v>15781425065</v>
      </c>
      <c r="U28" s="4">
        <v>10461348601</v>
      </c>
      <c r="W28" s="6">
        <v>1.317509648909318E-2</v>
      </c>
    </row>
    <row r="29" spans="1:23" ht="18">
      <c r="A29" s="3" t="s">
        <v>35</v>
      </c>
      <c r="C29" s="4">
        <v>2000000</v>
      </c>
      <c r="E29" s="4">
        <v>30084836851</v>
      </c>
      <c r="G29" s="4">
        <v>23956605000</v>
      </c>
      <c r="I29" s="22" t="s">
        <v>220</v>
      </c>
      <c r="J29" s="22" t="s">
        <v>220</v>
      </c>
      <c r="L29" s="22" t="s">
        <v>220</v>
      </c>
      <c r="M29" s="22" t="s">
        <v>220</v>
      </c>
      <c r="N29" s="5"/>
      <c r="O29" s="4">
        <v>2000000</v>
      </c>
      <c r="Q29" s="4">
        <v>13530</v>
      </c>
      <c r="S29" s="4">
        <v>30084836851</v>
      </c>
      <c r="U29" s="4">
        <v>26898993000</v>
      </c>
      <c r="W29" s="6">
        <v>3.3876782215303027E-2</v>
      </c>
    </row>
    <row r="30" spans="1:23" ht="18">
      <c r="A30" s="3" t="s">
        <v>36</v>
      </c>
      <c r="C30" s="4">
        <v>722222</v>
      </c>
      <c r="E30" s="4">
        <v>5304189974</v>
      </c>
      <c r="G30" s="4">
        <v>12872391289</v>
      </c>
      <c r="I30" s="22" t="s">
        <v>220</v>
      </c>
      <c r="J30" s="22" t="s">
        <v>220</v>
      </c>
      <c r="L30" s="22" t="s">
        <v>220</v>
      </c>
      <c r="M30" s="22" t="s">
        <v>220</v>
      </c>
      <c r="N30" s="5"/>
      <c r="O30" s="4">
        <v>722222</v>
      </c>
      <c r="Q30" s="4">
        <v>16330</v>
      </c>
      <c r="S30" s="4">
        <v>5304189974</v>
      </c>
      <c r="U30" s="4">
        <v>11723711643</v>
      </c>
      <c r="W30" s="6">
        <v>1.4764925441072217E-2</v>
      </c>
    </row>
    <row r="31" spans="1:23" ht="18">
      <c r="A31" s="3" t="s">
        <v>37</v>
      </c>
      <c r="C31" s="4">
        <v>49019</v>
      </c>
      <c r="E31" s="4">
        <v>375088022</v>
      </c>
      <c r="G31" s="4">
        <v>606168072</v>
      </c>
      <c r="I31" s="22" t="s">
        <v>220</v>
      </c>
      <c r="J31" s="22" t="s">
        <v>220</v>
      </c>
      <c r="L31" s="22" t="s">
        <v>220</v>
      </c>
      <c r="M31" s="22" t="s">
        <v>220</v>
      </c>
      <c r="N31" s="5"/>
      <c r="O31" s="4">
        <v>49019</v>
      </c>
      <c r="Q31" s="4">
        <v>11880</v>
      </c>
      <c r="S31" s="4">
        <v>375088022</v>
      </c>
      <c r="U31" s="4">
        <v>578880763</v>
      </c>
      <c r="W31" s="6">
        <v>7.2904653110172002E-4</v>
      </c>
    </row>
    <row r="32" spans="1:23" ht="18">
      <c r="A32" s="3" t="s">
        <v>38</v>
      </c>
      <c r="C32" s="4">
        <v>1119227</v>
      </c>
      <c r="E32" s="4">
        <v>28908125542</v>
      </c>
      <c r="G32" s="4">
        <v>31541291442</v>
      </c>
      <c r="I32" s="22" t="s">
        <v>220</v>
      </c>
      <c r="J32" s="22" t="s">
        <v>220</v>
      </c>
      <c r="L32" s="22" t="s">
        <v>220</v>
      </c>
      <c r="M32" s="22" t="s">
        <v>220</v>
      </c>
      <c r="N32" s="5"/>
      <c r="O32" s="4">
        <v>1119227</v>
      </c>
      <c r="Q32" s="4">
        <v>25830</v>
      </c>
      <c r="S32" s="4">
        <v>28908125542</v>
      </c>
      <c r="U32" s="4">
        <v>28737621091</v>
      </c>
      <c r="W32" s="6">
        <v>3.619236344965427E-2</v>
      </c>
    </row>
    <row r="33" spans="1:23" ht="18">
      <c r="A33" s="3" t="s">
        <v>39</v>
      </c>
      <c r="C33" s="4">
        <v>450000</v>
      </c>
      <c r="E33" s="4">
        <f>42131577349-30</f>
        <v>42131577319</v>
      </c>
      <c r="G33" s="4">
        <f>4763115252-30</f>
        <v>4763115222</v>
      </c>
      <c r="I33" s="22" t="s">
        <v>220</v>
      </c>
      <c r="J33" s="22" t="s">
        <v>220</v>
      </c>
      <c r="L33" s="22" t="s">
        <v>220</v>
      </c>
      <c r="M33" s="22" t="s">
        <v>220</v>
      </c>
      <c r="N33" s="5"/>
      <c r="O33" s="4">
        <v>450000</v>
      </c>
      <c r="Q33" s="4">
        <v>110816</v>
      </c>
      <c r="S33" s="4">
        <f>42131577349-30</f>
        <v>42131577319</v>
      </c>
      <c r="U33" s="4">
        <f>49570490160-30</f>
        <v>49570490130</v>
      </c>
      <c r="W33" s="6">
        <v>6.242942624120322E-2</v>
      </c>
    </row>
    <row r="34" spans="1:23" ht="18">
      <c r="A34" s="7" t="s">
        <v>40</v>
      </c>
      <c r="C34" s="7">
        <f>SUM(C11:$C$33)</f>
        <v>30421753</v>
      </c>
      <c r="E34" s="7">
        <f>SUM(E11:$E$33)</f>
        <v>386858305605</v>
      </c>
      <c r="G34" s="7">
        <f>SUM(G11:$G$33)</f>
        <v>387550435987</v>
      </c>
      <c r="I34" s="23" t="s">
        <v>220</v>
      </c>
      <c r="J34" s="23" t="s">
        <v>220</v>
      </c>
      <c r="L34" s="7">
        <f>SUM(L11:$L$33)</f>
        <v>1525504</v>
      </c>
      <c r="M34" s="7">
        <f>SUM(M11:$M$33)</f>
        <v>10747561736</v>
      </c>
      <c r="O34" s="7">
        <f>SUM(O11:$O$33)</f>
        <v>28896249</v>
      </c>
      <c r="Q34" s="7">
        <f>SUM(Q11:$Q$33)</f>
        <v>664707</v>
      </c>
      <c r="S34" s="7">
        <f>SUM(S11:$S$33)</f>
        <v>378801773048</v>
      </c>
      <c r="U34" s="7">
        <f>SUM(U11:$U$33)</f>
        <v>442006748664</v>
      </c>
      <c r="W34" s="8">
        <f>SUM(W11:$W$33)</f>
        <v>0.55666642848677705</v>
      </c>
    </row>
    <row r="35" spans="1:23" ht="18">
      <c r="C35" s="9"/>
      <c r="E35" s="9"/>
      <c r="G35" s="9"/>
      <c r="I35" s="9"/>
      <c r="J35" s="9"/>
      <c r="L35" s="9"/>
      <c r="M35" s="9"/>
      <c r="O35" s="9"/>
      <c r="Q35" s="9"/>
      <c r="S35" s="9"/>
      <c r="U35" s="9"/>
      <c r="W35" s="9"/>
    </row>
    <row r="37" spans="1:23">
      <c r="U37" s="30"/>
    </row>
    <row r="38" spans="1:23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8">
      <c r="C39" s="16"/>
      <c r="D39" s="15"/>
      <c r="E39" s="16"/>
      <c r="F39" s="15"/>
      <c r="G39" s="16"/>
      <c r="H39" s="15"/>
      <c r="I39" s="16"/>
      <c r="J39" s="16"/>
      <c r="K39" s="15"/>
      <c r="L39" s="16"/>
      <c r="M39" s="16"/>
      <c r="N39" s="15"/>
      <c r="O39" s="16"/>
      <c r="P39" s="15"/>
      <c r="Q39" s="16"/>
      <c r="R39" s="15"/>
      <c r="S39" s="16"/>
      <c r="T39" s="15"/>
      <c r="U39" s="16"/>
      <c r="V39" s="15"/>
      <c r="W39" s="17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5" spans="1:17" ht="18.75">
      <c r="A5" s="48" t="s">
        <v>41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18.75">
      <c r="C7" s="41" t="s">
        <v>5</v>
      </c>
      <c r="D7" s="42"/>
      <c r="E7" s="42"/>
      <c r="F7" s="42"/>
      <c r="G7" s="42"/>
      <c r="H7" s="42"/>
      <c r="I7" s="42"/>
      <c r="K7" s="41" t="s">
        <v>7</v>
      </c>
      <c r="L7" s="42"/>
      <c r="M7" s="42"/>
      <c r="N7" s="42"/>
      <c r="O7" s="42"/>
      <c r="P7" s="42"/>
      <c r="Q7" s="42"/>
    </row>
    <row r="8" spans="1:17" ht="18.75">
      <c r="A8" s="10" t="s">
        <v>42</v>
      </c>
      <c r="C8" s="10" t="s">
        <v>43</v>
      </c>
      <c r="E8" s="10" t="s">
        <v>44</v>
      </c>
      <c r="G8" s="10" t="s">
        <v>45</v>
      </c>
      <c r="I8" s="10" t="s">
        <v>46</v>
      </c>
      <c r="K8" s="10" t="s">
        <v>43</v>
      </c>
      <c r="M8" s="10" t="s">
        <v>44</v>
      </c>
      <c r="O8" s="10" t="s">
        <v>45</v>
      </c>
      <c r="Q8" s="10" t="s">
        <v>46</v>
      </c>
    </row>
    <row r="9" spans="1:17" ht="18">
      <c r="A9" s="7" t="s">
        <v>40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3"/>
  <sheetViews>
    <sheetView rightToLeft="1" topLeftCell="D10" workbookViewId="0">
      <selection activeCell="AG23" sqref="AG23"/>
    </sheetView>
  </sheetViews>
  <sheetFormatPr defaultRowHeight="17.2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pans="1:35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5" spans="1:35" ht="18.75">
      <c r="A5" s="48" t="s">
        <v>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7" spans="1:35" ht="18.75">
      <c r="C7" s="41" t="s">
        <v>48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41" t="s">
        <v>5</v>
      </c>
      <c r="P7" s="42"/>
      <c r="Q7" s="42"/>
      <c r="R7" s="42"/>
      <c r="S7" s="42"/>
      <c r="U7" s="41" t="s">
        <v>6</v>
      </c>
      <c r="V7" s="42"/>
      <c r="W7" s="42"/>
      <c r="X7" s="42"/>
      <c r="Y7" s="42"/>
      <c r="AA7" s="41" t="s">
        <v>7</v>
      </c>
      <c r="AB7" s="42"/>
      <c r="AC7" s="42"/>
      <c r="AD7" s="42"/>
      <c r="AE7" s="42"/>
      <c r="AF7" s="42"/>
      <c r="AG7" s="42"/>
      <c r="AH7" s="42"/>
      <c r="AI7" s="42"/>
    </row>
    <row r="8" spans="1:35" ht="18">
      <c r="A8" s="43" t="s">
        <v>49</v>
      </c>
      <c r="C8" s="46" t="s">
        <v>50</v>
      </c>
      <c r="E8" s="46" t="s">
        <v>51</v>
      </c>
      <c r="G8" s="46" t="s">
        <v>52</v>
      </c>
      <c r="I8" s="46" t="s">
        <v>53</v>
      </c>
      <c r="K8" s="46" t="s">
        <v>54</v>
      </c>
      <c r="M8" s="46" t="s">
        <v>46</v>
      </c>
      <c r="O8" s="43" t="s">
        <v>9</v>
      </c>
      <c r="Q8" s="43" t="s">
        <v>10</v>
      </c>
      <c r="S8" s="43" t="s">
        <v>11</v>
      </c>
      <c r="U8" s="43" t="s">
        <v>12</v>
      </c>
      <c r="V8" s="45"/>
      <c r="X8" s="43" t="s">
        <v>13</v>
      </c>
      <c r="Y8" s="45"/>
      <c r="AA8" s="43" t="s">
        <v>9</v>
      </c>
      <c r="AC8" s="46" t="s">
        <v>55</v>
      </c>
      <c r="AE8" s="43" t="s">
        <v>10</v>
      </c>
      <c r="AG8" s="43" t="s">
        <v>11</v>
      </c>
      <c r="AI8" s="46" t="s">
        <v>15</v>
      </c>
    </row>
    <row r="9" spans="1:35" ht="18">
      <c r="A9" s="44"/>
      <c r="C9" s="44"/>
      <c r="E9" s="44"/>
      <c r="G9" s="44"/>
      <c r="I9" s="44"/>
      <c r="K9" s="44"/>
      <c r="M9" s="44"/>
      <c r="O9" s="44"/>
      <c r="Q9" s="44"/>
      <c r="S9" s="44"/>
      <c r="U9" s="2" t="s">
        <v>9</v>
      </c>
      <c r="V9" s="2" t="s">
        <v>10</v>
      </c>
      <c r="X9" s="2" t="s">
        <v>9</v>
      </c>
      <c r="Y9" s="2" t="s">
        <v>16</v>
      </c>
      <c r="AA9" s="44"/>
      <c r="AC9" s="44"/>
      <c r="AE9" s="44"/>
      <c r="AG9" s="44"/>
      <c r="AI9" s="44"/>
    </row>
    <row r="10" spans="1:35" ht="18">
      <c r="A10" s="3" t="s">
        <v>56</v>
      </c>
      <c r="C10" s="5" t="s">
        <v>57</v>
      </c>
      <c r="E10" s="5" t="s">
        <v>58</v>
      </c>
      <c r="G10" s="5" t="s">
        <v>59</v>
      </c>
      <c r="I10" s="5" t="s">
        <v>60</v>
      </c>
      <c r="K10" s="5" t="s">
        <v>61</v>
      </c>
      <c r="O10" s="4">
        <v>82900</v>
      </c>
      <c r="Q10" s="4">
        <v>79362945909</v>
      </c>
      <c r="S10" s="4">
        <v>79334182073</v>
      </c>
      <c r="U10" s="22" t="s">
        <v>220</v>
      </c>
      <c r="V10" s="22" t="s">
        <v>220</v>
      </c>
      <c r="X10" s="22" t="s">
        <v>220</v>
      </c>
      <c r="Y10" s="22" t="s">
        <v>220</v>
      </c>
      <c r="Z10" s="5"/>
      <c r="AA10" s="4">
        <v>82900</v>
      </c>
      <c r="AC10" s="4">
        <v>1000000</v>
      </c>
      <c r="AE10" s="4">
        <v>79362945909</v>
      </c>
      <c r="AG10" s="4">
        <v>82884974375</v>
      </c>
      <c r="AI10" s="6">
        <v>0.10438592351107148</v>
      </c>
    </row>
    <row r="11" spans="1:35" ht="36">
      <c r="A11" s="3" t="s">
        <v>62</v>
      </c>
      <c r="C11" s="5" t="s">
        <v>57</v>
      </c>
      <c r="E11" s="5" t="s">
        <v>58</v>
      </c>
      <c r="G11" s="5" t="s">
        <v>63</v>
      </c>
      <c r="I11" s="5" t="s">
        <v>64</v>
      </c>
      <c r="K11" s="5" t="s">
        <v>65</v>
      </c>
      <c r="O11" s="4">
        <v>44598</v>
      </c>
      <c r="Q11" s="4">
        <v>34922561783</v>
      </c>
      <c r="S11" s="4">
        <v>42093550131</v>
      </c>
      <c r="U11" s="22" t="s">
        <v>220</v>
      </c>
      <c r="V11" s="22" t="s">
        <v>220</v>
      </c>
      <c r="X11" s="22" t="s">
        <v>220</v>
      </c>
      <c r="Y11" s="22" t="s">
        <v>220</v>
      </c>
      <c r="Z11" s="5"/>
      <c r="AA11" s="4">
        <v>44598</v>
      </c>
      <c r="AC11" s="4">
        <v>958706</v>
      </c>
      <c r="AE11" s="4">
        <v>34922561783</v>
      </c>
      <c r="AG11" s="4">
        <v>42748620596</v>
      </c>
      <c r="AI11" s="6">
        <v>5.3837915416956671E-2</v>
      </c>
    </row>
    <row r="12" spans="1:35" ht="36">
      <c r="A12" s="3" t="s">
        <v>66</v>
      </c>
      <c r="C12" s="5" t="s">
        <v>67</v>
      </c>
      <c r="E12" s="5" t="s">
        <v>58</v>
      </c>
      <c r="G12" s="5" t="s">
        <v>68</v>
      </c>
      <c r="I12" s="5" t="s">
        <v>69</v>
      </c>
      <c r="K12" s="5" t="s">
        <v>65</v>
      </c>
      <c r="O12" s="4">
        <v>43499</v>
      </c>
      <c r="Q12" s="4">
        <v>32663216933</v>
      </c>
      <c r="S12" s="4">
        <v>36775609123</v>
      </c>
      <c r="U12" s="22" t="s">
        <v>220</v>
      </c>
      <c r="V12" s="22" t="s">
        <v>220</v>
      </c>
      <c r="X12" s="22" t="s">
        <v>220</v>
      </c>
      <c r="Y12" s="22" t="s">
        <v>220</v>
      </c>
      <c r="Z12" s="5"/>
      <c r="AA12" s="4">
        <v>43499</v>
      </c>
      <c r="AC12" s="4">
        <v>854865</v>
      </c>
      <c r="AE12" s="4">
        <v>32663216933</v>
      </c>
      <c r="AG12" s="4">
        <v>37179032714</v>
      </c>
      <c r="AI12" s="6">
        <v>4.682353700853429E-2</v>
      </c>
    </row>
    <row r="13" spans="1:35" ht="36">
      <c r="A13" s="3" t="s">
        <v>70</v>
      </c>
      <c r="C13" s="5" t="s">
        <v>67</v>
      </c>
      <c r="E13" s="5" t="s">
        <v>58</v>
      </c>
      <c r="G13" s="5" t="s">
        <v>71</v>
      </c>
      <c r="I13" s="5" t="s">
        <v>72</v>
      </c>
      <c r="K13" s="5" t="s">
        <v>65</v>
      </c>
      <c r="O13" s="4">
        <v>40933</v>
      </c>
      <c r="Q13" s="4">
        <v>29794567974</v>
      </c>
      <c r="S13" s="4">
        <v>33954358370</v>
      </c>
      <c r="U13" s="22" t="s">
        <v>220</v>
      </c>
      <c r="V13" s="22" t="s">
        <v>220</v>
      </c>
      <c r="X13" s="22" t="s">
        <v>220</v>
      </c>
      <c r="Y13" s="22" t="s">
        <v>220</v>
      </c>
      <c r="Z13" s="5"/>
      <c r="AA13" s="4">
        <v>40933</v>
      </c>
      <c r="AC13" s="4">
        <v>839046</v>
      </c>
      <c r="AE13" s="4">
        <v>29794567974</v>
      </c>
      <c r="AG13" s="4">
        <v>34338444947</v>
      </c>
      <c r="AI13" s="6">
        <v>4.3246080664866959E-2</v>
      </c>
    </row>
    <row r="14" spans="1:35" ht="36">
      <c r="A14" s="3" t="s">
        <v>73</v>
      </c>
      <c r="C14" s="5" t="s">
        <v>57</v>
      </c>
      <c r="E14" s="5" t="s">
        <v>58</v>
      </c>
      <c r="G14" s="5" t="s">
        <v>74</v>
      </c>
      <c r="I14" s="5" t="s">
        <v>75</v>
      </c>
      <c r="K14" s="5" t="s">
        <v>65</v>
      </c>
      <c r="O14" s="4">
        <v>22266</v>
      </c>
      <c r="Q14" s="4">
        <v>17549009875</v>
      </c>
      <c r="S14" s="4">
        <v>21908934058</v>
      </c>
      <c r="U14" s="22" t="s">
        <v>220</v>
      </c>
      <c r="V14" s="22" t="s">
        <v>220</v>
      </c>
      <c r="X14" s="4">
        <v>22266</v>
      </c>
      <c r="Y14" s="4">
        <v>22266000000</v>
      </c>
      <c r="AA14" s="4">
        <v>0</v>
      </c>
      <c r="AB14" s="20"/>
      <c r="AC14" s="21" t="s">
        <v>220</v>
      </c>
      <c r="AD14" s="20"/>
      <c r="AE14" s="21" t="s">
        <v>220</v>
      </c>
      <c r="AF14" s="20"/>
      <c r="AG14" s="21" t="s">
        <v>220</v>
      </c>
      <c r="AI14" s="20">
        <v>0</v>
      </c>
    </row>
    <row r="15" spans="1:35" ht="36">
      <c r="A15" s="3" t="s">
        <v>76</v>
      </c>
      <c r="C15" s="5" t="s">
        <v>57</v>
      </c>
      <c r="E15" s="5" t="s">
        <v>58</v>
      </c>
      <c r="G15" s="5" t="s">
        <v>74</v>
      </c>
      <c r="I15" s="5" t="s">
        <v>77</v>
      </c>
      <c r="K15" s="5" t="s">
        <v>65</v>
      </c>
      <c r="O15" s="4">
        <v>23624</v>
      </c>
      <c r="Q15" s="4">
        <v>19915088952</v>
      </c>
      <c r="S15" s="4">
        <v>22879452563</v>
      </c>
      <c r="U15" s="22" t="s">
        <v>220</v>
      </c>
      <c r="V15" s="22" t="s">
        <v>220</v>
      </c>
      <c r="X15" s="22" t="s">
        <v>220</v>
      </c>
      <c r="Y15" s="22" t="s">
        <v>220</v>
      </c>
      <c r="Z15" s="5"/>
      <c r="AA15" s="4">
        <v>23624</v>
      </c>
      <c r="AC15" s="4">
        <v>985098</v>
      </c>
      <c r="AE15" s="4">
        <v>19915088952</v>
      </c>
      <c r="AG15" s="4">
        <v>23267737110</v>
      </c>
      <c r="AI15" s="6">
        <v>2.9303552840003872E-2</v>
      </c>
    </row>
    <row r="16" spans="1:35" ht="36">
      <c r="A16" s="3" t="s">
        <v>78</v>
      </c>
      <c r="C16" s="5" t="s">
        <v>67</v>
      </c>
      <c r="E16" s="5" t="s">
        <v>58</v>
      </c>
      <c r="G16" s="5" t="s">
        <v>63</v>
      </c>
      <c r="I16" s="5" t="s">
        <v>79</v>
      </c>
      <c r="K16" s="5" t="s">
        <v>65</v>
      </c>
      <c r="O16" s="4">
        <v>11417</v>
      </c>
      <c r="Q16" s="4">
        <v>9419761000</v>
      </c>
      <c r="S16" s="4">
        <v>11267381275</v>
      </c>
      <c r="U16" s="22" t="s">
        <v>220</v>
      </c>
      <c r="V16" s="22" t="s">
        <v>220</v>
      </c>
      <c r="X16" s="4">
        <v>11417</v>
      </c>
      <c r="Y16" s="4">
        <v>11417000000</v>
      </c>
      <c r="AA16" s="4">
        <v>0</v>
      </c>
      <c r="AB16" s="20"/>
      <c r="AC16" s="21" t="s">
        <v>220</v>
      </c>
      <c r="AD16" s="20"/>
      <c r="AE16" s="21" t="s">
        <v>220</v>
      </c>
      <c r="AF16" s="20"/>
      <c r="AG16" s="21" t="s">
        <v>220</v>
      </c>
      <c r="AI16" s="18">
        <v>0</v>
      </c>
    </row>
    <row r="17" spans="1:35" ht="36">
      <c r="A17" s="3" t="s">
        <v>80</v>
      </c>
      <c r="C17" s="5" t="s">
        <v>67</v>
      </c>
      <c r="E17" s="5" t="s">
        <v>58</v>
      </c>
      <c r="G17" s="5" t="s">
        <v>63</v>
      </c>
      <c r="I17" s="5" t="s">
        <v>81</v>
      </c>
      <c r="K17" s="5" t="s">
        <v>65</v>
      </c>
      <c r="O17" s="4">
        <v>34894</v>
      </c>
      <c r="Q17" s="4">
        <v>28440513842</v>
      </c>
      <c r="S17" s="4">
        <v>33958198013</v>
      </c>
      <c r="U17" s="22" t="s">
        <v>220</v>
      </c>
      <c r="V17" s="22" t="s">
        <v>220</v>
      </c>
      <c r="X17" s="22" t="s">
        <v>220</v>
      </c>
      <c r="Y17" s="22" t="s">
        <v>220</v>
      </c>
      <c r="Z17" s="5"/>
      <c r="AA17" s="4">
        <v>34894</v>
      </c>
      <c r="AC17" s="4">
        <v>989449</v>
      </c>
      <c r="AE17" s="4">
        <v>28440513842</v>
      </c>
      <c r="AG17" s="4">
        <v>34519575599</v>
      </c>
      <c r="AI17" s="6">
        <v>4.3474197890308069E-2</v>
      </c>
    </row>
    <row r="18" spans="1:35" ht="36">
      <c r="A18" s="3" t="s">
        <v>82</v>
      </c>
      <c r="C18" s="5" t="s">
        <v>67</v>
      </c>
      <c r="E18" s="5" t="s">
        <v>58</v>
      </c>
      <c r="G18" s="5" t="s">
        <v>63</v>
      </c>
      <c r="I18" s="5" t="s">
        <v>83</v>
      </c>
      <c r="K18" s="5" t="s">
        <v>65</v>
      </c>
      <c r="O18" s="4">
        <v>9862</v>
      </c>
      <c r="Q18" s="4">
        <v>7939747101</v>
      </c>
      <c r="S18" s="4">
        <v>9387602667</v>
      </c>
      <c r="U18" s="22" t="s">
        <v>220</v>
      </c>
      <c r="V18" s="22" t="s">
        <v>220</v>
      </c>
      <c r="X18" s="22" t="s">
        <v>220</v>
      </c>
      <c r="Y18" s="22" t="s">
        <v>220</v>
      </c>
      <c r="Z18" s="5"/>
      <c r="AA18" s="4">
        <v>9862</v>
      </c>
      <c r="AC18" s="4">
        <v>968014</v>
      </c>
      <c r="AE18" s="4">
        <v>7939747101</v>
      </c>
      <c r="AG18" s="4">
        <v>9544823755</v>
      </c>
      <c r="AI18" s="6">
        <v>1.2020818609513964E-2</v>
      </c>
    </row>
    <row r="19" spans="1:35" ht="36">
      <c r="A19" s="3" t="s">
        <v>84</v>
      </c>
      <c r="C19" s="5" t="s">
        <v>67</v>
      </c>
      <c r="E19" s="5" t="s">
        <v>58</v>
      </c>
      <c r="G19" s="5" t="s">
        <v>85</v>
      </c>
      <c r="I19" s="5" t="s">
        <v>86</v>
      </c>
      <c r="K19" s="5" t="s">
        <v>87</v>
      </c>
      <c r="O19" s="4">
        <v>2400</v>
      </c>
      <c r="Q19" s="4">
        <v>2348224532</v>
      </c>
      <c r="S19" s="4">
        <v>2329977615</v>
      </c>
      <c r="U19" s="22" t="s">
        <v>220</v>
      </c>
      <c r="V19" s="22" t="s">
        <v>220</v>
      </c>
      <c r="X19" s="22" t="s">
        <v>220</v>
      </c>
      <c r="Y19" s="22" t="s">
        <v>220</v>
      </c>
      <c r="Z19" s="5"/>
      <c r="AA19" s="4">
        <v>2400</v>
      </c>
      <c r="AC19" s="4">
        <v>971000</v>
      </c>
      <c r="AE19" s="4">
        <v>2348224532</v>
      </c>
      <c r="AG19" s="4">
        <v>2329977615</v>
      </c>
      <c r="AI19" s="6">
        <v>2.9343903033799876E-3</v>
      </c>
    </row>
    <row r="20" spans="1:35" ht="18">
      <c r="A20" s="7" t="s">
        <v>40</v>
      </c>
      <c r="O20" s="7">
        <f>SUM(O10:$O$19)</f>
        <v>316393</v>
      </c>
      <c r="Q20" s="7">
        <f>SUM(Q10:$Q$19)</f>
        <v>262355637901</v>
      </c>
      <c r="S20" s="7">
        <f>SUM(S10:$S$19)</f>
        <v>293889245888</v>
      </c>
      <c r="U20" s="23" t="s">
        <v>220</v>
      </c>
      <c r="V20" s="23" t="s">
        <v>220</v>
      </c>
      <c r="X20" s="7">
        <f>SUM(X10:$X$19)</f>
        <v>33683</v>
      </c>
      <c r="Y20" s="7">
        <f>SUM(Y10:$Y$19)</f>
        <v>33683000000</v>
      </c>
      <c r="AA20" s="7">
        <f>SUM(AA10:$AA$19)</f>
        <v>282710</v>
      </c>
      <c r="AC20" s="7">
        <f>SUM(AC10:$AC$19)</f>
        <v>7566178</v>
      </c>
      <c r="AE20" s="7">
        <f>SUM(AE10:$AE$19)</f>
        <v>235386867026</v>
      </c>
      <c r="AG20" s="7">
        <f>SUM(AG10:$AG$19)</f>
        <v>266813186711</v>
      </c>
      <c r="AI20" s="8">
        <f>SUM(AI10:$AI$19)</f>
        <v>0.33602641624463531</v>
      </c>
    </row>
    <row r="21" spans="1:35" ht="18">
      <c r="O21" s="9"/>
      <c r="Q21" s="9"/>
      <c r="S21" s="9"/>
      <c r="U21" s="9"/>
      <c r="V21" s="9"/>
      <c r="X21" s="9"/>
      <c r="Y21" s="9"/>
      <c r="AA21" s="9"/>
      <c r="AC21" s="9"/>
      <c r="AE21" s="9"/>
      <c r="AG21" s="9"/>
      <c r="AI21" s="9"/>
    </row>
    <row r="23" spans="1:35">
      <c r="AG23" s="30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ht="18.75">
      <c r="A5" s="48" t="s">
        <v>88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.75">
      <c r="A6" s="48" t="s">
        <v>89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8" spans="1:13" ht="18.75">
      <c r="C8" s="41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ht="37.5">
      <c r="A9" s="10" t="s">
        <v>90</v>
      </c>
      <c r="C9" s="10" t="s">
        <v>9</v>
      </c>
      <c r="E9" s="10" t="s">
        <v>91</v>
      </c>
      <c r="G9" s="10" t="s">
        <v>92</v>
      </c>
      <c r="I9" s="10" t="s">
        <v>93</v>
      </c>
      <c r="K9" s="11" t="s">
        <v>94</v>
      </c>
      <c r="M9" s="10" t="s">
        <v>95</v>
      </c>
    </row>
    <row r="10" spans="1:13" ht="18">
      <c r="A10" s="7" t="s">
        <v>40</v>
      </c>
      <c r="K10" s="7">
        <f>SUM($K$9)</f>
        <v>0</v>
      </c>
    </row>
    <row r="11" spans="1:13" ht="18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1"/>
  <sheetViews>
    <sheetView rightToLeft="1" workbookViewId="0">
      <selection activeCell="Q21" sqref="Q21"/>
    </sheetView>
  </sheetViews>
  <sheetFormatPr defaultRowHeight="17.2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5" spans="1:19" ht="18.75">
      <c r="A5" s="48" t="s">
        <v>96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7" spans="1:19" ht="18.75">
      <c r="C7" s="41" t="s">
        <v>97</v>
      </c>
      <c r="D7" s="42"/>
      <c r="E7" s="42"/>
      <c r="F7" s="42"/>
      <c r="G7" s="42"/>
      <c r="H7" s="42"/>
      <c r="I7" s="42"/>
      <c r="K7" s="10" t="s">
        <v>5</v>
      </c>
      <c r="M7" s="41" t="s">
        <v>6</v>
      </c>
      <c r="N7" s="42"/>
      <c r="O7" s="42"/>
      <c r="Q7" s="41" t="s">
        <v>7</v>
      </c>
      <c r="R7" s="42"/>
      <c r="S7" s="42"/>
    </row>
    <row r="8" spans="1:19" ht="56.25">
      <c r="A8" s="10" t="s">
        <v>98</v>
      </c>
      <c r="C8" s="10" t="s">
        <v>99</v>
      </c>
      <c r="E8" s="10" t="s">
        <v>100</v>
      </c>
      <c r="G8" s="11" t="s">
        <v>101</v>
      </c>
      <c r="I8" s="11" t="s">
        <v>102</v>
      </c>
      <c r="K8" s="10" t="s">
        <v>103</v>
      </c>
      <c r="M8" s="10" t="s">
        <v>104</v>
      </c>
      <c r="O8" s="10" t="s">
        <v>105</v>
      </c>
      <c r="Q8" s="10" t="s">
        <v>103</v>
      </c>
      <c r="S8" s="11" t="s">
        <v>15</v>
      </c>
    </row>
    <row r="9" spans="1:19" ht="36">
      <c r="A9" s="3" t="s">
        <v>106</v>
      </c>
      <c r="C9" s="5" t="s">
        <v>107</v>
      </c>
      <c r="E9" s="12" t="s">
        <v>108</v>
      </c>
      <c r="G9" s="5" t="s">
        <v>109</v>
      </c>
      <c r="I9" s="5" t="s">
        <v>110</v>
      </c>
      <c r="K9" s="4">
        <v>2044919496</v>
      </c>
      <c r="M9" s="4">
        <v>679466234</v>
      </c>
      <c r="O9" s="4">
        <v>2043250000</v>
      </c>
      <c r="Q9" s="4">
        <v>681135730</v>
      </c>
      <c r="S9" s="6">
        <v>8.5782716045435035E-4</v>
      </c>
    </row>
    <row r="10" spans="1:19" ht="36">
      <c r="A10" s="3" t="s">
        <v>106</v>
      </c>
      <c r="C10" s="5" t="s">
        <v>111</v>
      </c>
      <c r="E10" s="12" t="s">
        <v>112</v>
      </c>
      <c r="G10" s="5" t="s">
        <v>109</v>
      </c>
      <c r="I10" s="5" t="s">
        <v>113</v>
      </c>
      <c r="K10" s="4">
        <v>40000000000</v>
      </c>
      <c r="M10" s="19" t="s">
        <v>220</v>
      </c>
      <c r="N10" s="18"/>
      <c r="O10" s="19" t="s">
        <v>220</v>
      </c>
      <c r="P10" s="5"/>
      <c r="Q10" s="4">
        <v>40000000000</v>
      </c>
      <c r="S10" s="6">
        <v>5.0376283179527248E-2</v>
      </c>
    </row>
    <row r="11" spans="1:19" ht="18">
      <c r="A11" s="3" t="s">
        <v>114</v>
      </c>
      <c r="C11" s="5" t="s">
        <v>115</v>
      </c>
      <c r="E11" s="12" t="s">
        <v>108</v>
      </c>
      <c r="G11" s="5" t="s">
        <v>116</v>
      </c>
      <c r="I11" s="5" t="s">
        <v>110</v>
      </c>
      <c r="K11" s="4">
        <v>3926671377</v>
      </c>
      <c r="M11" s="4">
        <v>9356272115</v>
      </c>
      <c r="N11" s="18"/>
      <c r="O11" s="4">
        <v>6663286150</v>
      </c>
      <c r="Q11" s="4">
        <v>6619657342</v>
      </c>
      <c r="S11" s="6">
        <v>8.3368433203007165E-3</v>
      </c>
    </row>
    <row r="12" spans="1:19" ht="18">
      <c r="A12" s="3" t="s">
        <v>117</v>
      </c>
      <c r="C12" s="5" t="s">
        <v>118</v>
      </c>
      <c r="E12" s="12" t="s">
        <v>119</v>
      </c>
      <c r="G12" s="5" t="s">
        <v>120</v>
      </c>
      <c r="I12" s="5" t="s">
        <v>65</v>
      </c>
      <c r="K12" s="4">
        <v>50000000</v>
      </c>
      <c r="M12" s="19" t="s">
        <v>220</v>
      </c>
      <c r="N12" s="18"/>
      <c r="O12" s="19" t="s">
        <v>220</v>
      </c>
      <c r="P12" s="5"/>
      <c r="Q12" s="4">
        <v>50000000</v>
      </c>
      <c r="S12" s="6">
        <v>6.2970353974409058E-5</v>
      </c>
    </row>
    <row r="13" spans="1:19" ht="18">
      <c r="A13" s="3" t="s">
        <v>117</v>
      </c>
      <c r="C13" s="5" t="s">
        <v>121</v>
      </c>
      <c r="E13" s="12" t="s">
        <v>108</v>
      </c>
      <c r="G13" s="5" t="s">
        <v>122</v>
      </c>
      <c r="I13" s="5" t="s">
        <v>123</v>
      </c>
      <c r="K13" s="4">
        <v>73107699</v>
      </c>
      <c r="M13" s="4">
        <v>11611595092</v>
      </c>
      <c r="O13" s="22" t="s">
        <v>220</v>
      </c>
      <c r="Q13" s="4">
        <v>11684702791</v>
      </c>
      <c r="S13" s="6">
        <v>1.471579741670071E-2</v>
      </c>
    </row>
    <row r="14" spans="1:19" ht="18">
      <c r="A14" s="3" t="s">
        <v>117</v>
      </c>
      <c r="C14" s="5" t="s">
        <v>124</v>
      </c>
      <c r="E14" s="12" t="s">
        <v>108</v>
      </c>
      <c r="G14" s="5" t="s">
        <v>125</v>
      </c>
      <c r="I14" s="5" t="s">
        <v>65</v>
      </c>
      <c r="K14" s="4">
        <v>195098360</v>
      </c>
      <c r="M14" s="4">
        <v>33683006795</v>
      </c>
      <c r="O14" s="4">
        <v>11611098360</v>
      </c>
      <c r="Q14" s="4">
        <v>22267006795</v>
      </c>
      <c r="S14" s="6">
        <v>2.8043225996634436E-2</v>
      </c>
    </row>
    <row r="15" spans="1:19" ht="18">
      <c r="A15" s="7" t="s">
        <v>40</v>
      </c>
      <c r="K15" s="7">
        <f>SUM(K9:$K$14)</f>
        <v>46289796932</v>
      </c>
      <c r="M15" s="7">
        <f>SUM(M9:$M$14)</f>
        <v>55330340236</v>
      </c>
      <c r="O15" s="7">
        <f>SUM(O9:$O$14)</f>
        <v>20317634510</v>
      </c>
      <c r="Q15" s="7">
        <f>SUM(Q9:$Q$14)</f>
        <v>81302502658</v>
      </c>
      <c r="S15" s="8">
        <f>SUM(S9:$S$14)</f>
        <v>0.10239294742759186</v>
      </c>
    </row>
    <row r="16" spans="1:19" ht="18">
      <c r="K16" s="9"/>
      <c r="M16" s="9"/>
      <c r="O16" s="9"/>
      <c r="Q16" s="9"/>
      <c r="S16" s="9"/>
    </row>
    <row r="21" spans="17:17">
      <c r="Q21" s="3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20.100000000000001" customHeight="1">
      <c r="A2" s="47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</row>
    <row r="3" spans="1:29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5" spans="1:29" ht="18.75">
      <c r="A5" s="48" t="s">
        <v>126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7" spans="1:29" ht="18.75">
      <c r="K7" s="10" t="s">
        <v>5</v>
      </c>
      <c r="M7" s="41" t="s">
        <v>6</v>
      </c>
      <c r="N7" s="42"/>
      <c r="O7" s="42"/>
      <c r="P7" s="42"/>
      <c r="Q7" s="42"/>
      <c r="R7" s="42"/>
      <c r="S7" s="42"/>
      <c r="T7" s="42"/>
      <c r="U7" s="42"/>
      <c r="W7" s="41" t="s">
        <v>7</v>
      </c>
      <c r="X7" s="42"/>
      <c r="Y7" s="42"/>
      <c r="Z7" s="42"/>
      <c r="AA7" s="42"/>
      <c r="AB7" s="42"/>
      <c r="AC7" s="42"/>
    </row>
    <row r="8" spans="1:29" ht="18">
      <c r="A8" s="43" t="s">
        <v>127</v>
      </c>
      <c r="C8" s="46" t="s">
        <v>53</v>
      </c>
      <c r="E8" s="46" t="s">
        <v>102</v>
      </c>
      <c r="G8" s="46" t="s">
        <v>128</v>
      </c>
      <c r="I8" s="46" t="s">
        <v>51</v>
      </c>
      <c r="K8" s="43" t="s">
        <v>9</v>
      </c>
      <c r="M8" s="43" t="s">
        <v>10</v>
      </c>
      <c r="O8" s="43" t="s">
        <v>11</v>
      </c>
      <c r="Q8" s="43" t="s">
        <v>12</v>
      </c>
      <c r="R8" s="45"/>
      <c r="T8" s="43" t="s">
        <v>13</v>
      </c>
      <c r="U8" s="45"/>
      <c r="W8" s="43" t="s">
        <v>9</v>
      </c>
      <c r="Y8" s="43" t="s">
        <v>10</v>
      </c>
      <c r="AA8" s="43" t="s">
        <v>11</v>
      </c>
      <c r="AC8" s="46" t="s">
        <v>15</v>
      </c>
    </row>
    <row r="9" spans="1:29" ht="18">
      <c r="A9" s="44"/>
      <c r="C9" s="44"/>
      <c r="E9" s="44"/>
      <c r="G9" s="44"/>
      <c r="I9" s="44"/>
      <c r="K9" s="44"/>
      <c r="M9" s="44"/>
      <c r="O9" s="44"/>
      <c r="Q9" s="2" t="s">
        <v>9</v>
      </c>
      <c r="R9" s="2" t="s">
        <v>10</v>
      </c>
      <c r="T9" s="2" t="s">
        <v>9</v>
      </c>
      <c r="U9" s="2" t="s">
        <v>16</v>
      </c>
      <c r="W9" s="44"/>
      <c r="Y9" s="44"/>
      <c r="AA9" s="44"/>
      <c r="AC9" s="44"/>
    </row>
    <row r="10" spans="1:29" ht="18">
      <c r="A10" s="7" t="s">
        <v>40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1" sqref="E11"/>
    </sheetView>
  </sheetViews>
  <sheetFormatPr defaultRowHeight="17.2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</row>
    <row r="2" spans="1:9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</row>
    <row r="3" spans="1:9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</row>
    <row r="5" spans="1:9" ht="18.75">
      <c r="A5" s="48" t="s">
        <v>130</v>
      </c>
      <c r="B5" s="45"/>
      <c r="C5" s="45"/>
      <c r="D5" s="45"/>
      <c r="E5" s="45"/>
      <c r="F5" s="45"/>
      <c r="G5" s="45"/>
      <c r="H5" s="45"/>
      <c r="I5" s="45"/>
    </row>
    <row r="7" spans="1:9" ht="37.5">
      <c r="A7" s="10" t="s">
        <v>131</v>
      </c>
      <c r="C7" s="10" t="s">
        <v>132</v>
      </c>
      <c r="E7" s="10" t="s">
        <v>103</v>
      </c>
      <c r="G7" s="11" t="s">
        <v>133</v>
      </c>
      <c r="I7" s="11" t="s">
        <v>134</v>
      </c>
    </row>
    <row r="8" spans="1:9" ht="18.75">
      <c r="A8" s="13" t="s">
        <v>135</v>
      </c>
      <c r="C8" s="5" t="s">
        <v>136</v>
      </c>
      <c r="E8" s="4">
        <v>40790989212</v>
      </c>
      <c r="G8" s="6">
        <f>E8/61996507390</f>
        <v>0.65795624510582607</v>
      </c>
      <c r="I8" s="6">
        <f>E8/794024439188</f>
        <v>5.1372460592918827E-2</v>
      </c>
    </row>
    <row r="9" spans="1:9" ht="18.75">
      <c r="A9" s="13" t="s">
        <v>137</v>
      </c>
      <c r="C9" s="5" t="s">
        <v>138</v>
      </c>
      <c r="E9" s="4">
        <v>18590374255</v>
      </c>
      <c r="G9" s="6">
        <f>E9/61996507390</f>
        <v>0.29986163797992621</v>
      </c>
      <c r="I9" s="6">
        <f>E9/794024439188</f>
        <v>2.3412848947081823E-2</v>
      </c>
    </row>
    <row r="10" spans="1:9" ht="18.75">
      <c r="A10" s="13" t="s">
        <v>139</v>
      </c>
      <c r="C10" s="5" t="s">
        <v>140</v>
      </c>
      <c r="E10" s="4">
        <v>2598862722</v>
      </c>
      <c r="G10" s="6">
        <f>E10/61996507390</f>
        <v>4.1919502104391049E-2</v>
      </c>
      <c r="I10" s="6">
        <f>E10/794024439188</f>
        <v>3.273026110704725E-3</v>
      </c>
    </row>
    <row r="11" spans="1:9" ht="18.75">
      <c r="A11" s="13" t="s">
        <v>141</v>
      </c>
      <c r="C11" s="5" t="s">
        <v>142</v>
      </c>
      <c r="E11" s="4">
        <v>168353057</v>
      </c>
      <c r="G11" s="6">
        <f>E11/61996507390</f>
        <v>2.7155248591819101E-3</v>
      </c>
      <c r="I11" s="6">
        <f>E11/794024439188</f>
        <v>2.120250318392773E-4</v>
      </c>
    </row>
    <row r="12" spans="1:9" ht="18.75">
      <c r="A12" s="10" t="s">
        <v>40</v>
      </c>
      <c r="E12" s="7">
        <f>SUM(E8:E11)</f>
        <v>62148579246</v>
      </c>
      <c r="G12" s="8">
        <f>SUM(G8:$G$11)</f>
        <v>1.0024529100493251</v>
      </c>
      <c r="I12" s="8">
        <f>SUM(I8:$I$11)</f>
        <v>7.8270360682544643E-2</v>
      </c>
    </row>
    <row r="13" spans="1:9" ht="18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2"/>
  <sheetViews>
    <sheetView rightToLeft="1" topLeftCell="A4" workbookViewId="0">
      <selection activeCell="Q22" sqref="O22:Q22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0.100000000000001" customHeight="1">
      <c r="A2" s="47" t="s">
        <v>129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0.100000000000001" customHeight="1">
      <c r="A3" s="47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5" spans="1:19" ht="18.75">
      <c r="A5" s="48" t="s">
        <v>143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7" spans="1:19" ht="18.75">
      <c r="C7" s="41" t="s">
        <v>144</v>
      </c>
      <c r="D7" s="42"/>
      <c r="E7" s="42"/>
      <c r="F7" s="42"/>
      <c r="G7" s="42"/>
      <c r="I7" s="41" t="s">
        <v>145</v>
      </c>
      <c r="J7" s="42"/>
      <c r="K7" s="42"/>
      <c r="L7" s="42"/>
      <c r="M7" s="42"/>
      <c r="O7" s="41" t="s">
        <v>7</v>
      </c>
      <c r="P7" s="42"/>
      <c r="Q7" s="42"/>
      <c r="R7" s="42"/>
      <c r="S7" s="42"/>
    </row>
    <row r="8" spans="1:19" ht="56.25">
      <c r="A8" s="10" t="s">
        <v>42</v>
      </c>
      <c r="C8" s="11" t="s">
        <v>146</v>
      </c>
      <c r="E8" s="11" t="s">
        <v>147</v>
      </c>
      <c r="G8" s="11" t="s">
        <v>148</v>
      </c>
      <c r="I8" s="11" t="s">
        <v>149</v>
      </c>
      <c r="K8" s="11" t="s">
        <v>150</v>
      </c>
      <c r="M8" s="11" t="s">
        <v>151</v>
      </c>
      <c r="O8" s="11" t="s">
        <v>149</v>
      </c>
      <c r="Q8" s="11" t="s">
        <v>150</v>
      </c>
      <c r="S8" s="11" t="s">
        <v>151</v>
      </c>
    </row>
    <row r="9" spans="1:19" ht="18">
      <c r="A9" s="12" t="s">
        <v>18</v>
      </c>
      <c r="C9" s="5" t="s">
        <v>152</v>
      </c>
      <c r="E9" s="4">
        <v>206249</v>
      </c>
      <c r="G9" s="4">
        <v>2600</v>
      </c>
      <c r="I9" s="24">
        <v>536247400</v>
      </c>
      <c r="J9" s="28"/>
      <c r="K9" s="24">
        <v>-31462613</v>
      </c>
      <c r="L9" s="28"/>
      <c r="M9" s="24">
        <v>504784787</v>
      </c>
      <c r="O9" s="4">
        <v>536247400</v>
      </c>
      <c r="Q9" s="24">
        <v>-31462613</v>
      </c>
      <c r="S9" s="4">
        <v>504784787</v>
      </c>
    </row>
    <row r="10" spans="1:19" ht="18">
      <c r="A10" s="12" t="s">
        <v>20</v>
      </c>
      <c r="C10" s="5" t="s">
        <v>153</v>
      </c>
      <c r="E10" s="4">
        <v>140000</v>
      </c>
      <c r="G10" s="4">
        <v>300</v>
      </c>
      <c r="I10" s="24">
        <v>0</v>
      </c>
      <c r="J10" s="24"/>
      <c r="K10" s="24">
        <v>0</v>
      </c>
      <c r="L10" s="24"/>
      <c r="M10" s="24">
        <v>0</v>
      </c>
      <c r="N10" s="5"/>
      <c r="O10" s="4">
        <v>42000000</v>
      </c>
      <c r="Q10" s="24">
        <v>-427119</v>
      </c>
      <c r="S10" s="4">
        <v>41572881</v>
      </c>
    </row>
    <row r="11" spans="1:19" ht="18">
      <c r="A11" s="12" t="s">
        <v>154</v>
      </c>
      <c r="C11" s="5" t="s">
        <v>155</v>
      </c>
      <c r="E11" s="4">
        <v>4133</v>
      </c>
      <c r="G11" s="4">
        <v>3000</v>
      </c>
      <c r="I11" s="24">
        <v>0</v>
      </c>
      <c r="J11" s="24"/>
      <c r="K11" s="24">
        <v>0</v>
      </c>
      <c r="L11" s="24"/>
      <c r="M11" s="24">
        <v>0</v>
      </c>
      <c r="N11" s="5"/>
      <c r="O11" s="4">
        <v>12399000</v>
      </c>
      <c r="Q11" s="25" t="s">
        <v>220</v>
      </c>
      <c r="S11" s="4">
        <v>12399000</v>
      </c>
    </row>
    <row r="12" spans="1:19" ht="18">
      <c r="A12" s="12" t="s">
        <v>31</v>
      </c>
      <c r="C12" s="5" t="s">
        <v>156</v>
      </c>
      <c r="E12" s="4">
        <v>1000000</v>
      </c>
      <c r="G12" s="4">
        <v>2000</v>
      </c>
      <c r="I12" s="24">
        <v>0</v>
      </c>
      <c r="J12" s="24"/>
      <c r="K12" s="24">
        <v>0</v>
      </c>
      <c r="L12" s="24"/>
      <c r="M12" s="24">
        <v>0</v>
      </c>
      <c r="N12" s="5"/>
      <c r="O12" s="4">
        <v>2000000000</v>
      </c>
      <c r="Q12" s="24">
        <v>-4101162</v>
      </c>
      <c r="S12" s="4">
        <v>1995898838</v>
      </c>
    </row>
    <row r="13" spans="1:19" ht="18">
      <c r="A13" s="12" t="s">
        <v>157</v>
      </c>
      <c r="C13" s="5" t="s">
        <v>158</v>
      </c>
      <c r="E13" s="4">
        <v>812425</v>
      </c>
      <c r="G13" s="4">
        <v>800</v>
      </c>
      <c r="I13" s="24">
        <v>0</v>
      </c>
      <c r="J13" s="24"/>
      <c r="K13" s="24">
        <v>0</v>
      </c>
      <c r="L13" s="24"/>
      <c r="M13" s="24">
        <v>0</v>
      </c>
      <c r="N13" s="5"/>
      <c r="O13" s="4">
        <v>649940000</v>
      </c>
      <c r="Q13" s="25" t="s">
        <v>220</v>
      </c>
      <c r="S13" s="4">
        <v>649940000</v>
      </c>
    </row>
    <row r="14" spans="1:19" ht="18">
      <c r="A14" s="12" t="s">
        <v>32</v>
      </c>
      <c r="C14" s="5" t="s">
        <v>159</v>
      </c>
      <c r="E14" s="4">
        <v>6489569</v>
      </c>
      <c r="G14" s="4">
        <v>400</v>
      </c>
      <c r="I14" s="24">
        <v>0</v>
      </c>
      <c r="J14" s="24"/>
      <c r="K14" s="24">
        <v>0</v>
      </c>
      <c r="L14" s="24"/>
      <c r="M14" s="24">
        <v>0</v>
      </c>
      <c r="N14" s="5"/>
      <c r="O14" s="4">
        <v>2595827600</v>
      </c>
      <c r="Q14" s="24">
        <v>-17658691</v>
      </c>
      <c r="S14" s="4">
        <v>2578168909</v>
      </c>
    </row>
    <row r="15" spans="1:19" ht="18">
      <c r="A15" s="12" t="s">
        <v>35</v>
      </c>
      <c r="C15" s="5" t="s">
        <v>160</v>
      </c>
      <c r="E15" s="4">
        <v>2000000</v>
      </c>
      <c r="G15" s="4">
        <v>280</v>
      </c>
      <c r="I15" s="24">
        <v>0</v>
      </c>
      <c r="J15" s="24"/>
      <c r="K15" s="24">
        <v>0</v>
      </c>
      <c r="L15" s="24"/>
      <c r="M15" s="24">
        <v>0</v>
      </c>
      <c r="N15" s="5"/>
      <c r="O15" s="4">
        <v>560000000</v>
      </c>
      <c r="Q15" s="25" t="s">
        <v>220</v>
      </c>
      <c r="S15" s="4">
        <v>560000000</v>
      </c>
    </row>
    <row r="16" spans="1:19" ht="18">
      <c r="A16" s="12" t="s">
        <v>36</v>
      </c>
      <c r="C16" s="5" t="s">
        <v>161</v>
      </c>
      <c r="E16" s="4">
        <v>722222</v>
      </c>
      <c r="G16" s="4">
        <v>150</v>
      </c>
      <c r="I16" s="24">
        <v>108333300</v>
      </c>
      <c r="J16" s="28"/>
      <c r="K16" s="24">
        <v>-10940062</v>
      </c>
      <c r="L16" s="28"/>
      <c r="M16" s="24">
        <v>97393238</v>
      </c>
      <c r="O16" s="4">
        <v>108333300</v>
      </c>
      <c r="Q16" s="24">
        <v>-10940062</v>
      </c>
      <c r="S16" s="4">
        <v>97393238</v>
      </c>
    </row>
    <row r="17" spans="1:19" ht="18">
      <c r="A17" s="12" t="s">
        <v>37</v>
      </c>
      <c r="C17" s="5" t="s">
        <v>153</v>
      </c>
      <c r="E17" s="4">
        <v>49019</v>
      </c>
      <c r="G17" s="4">
        <v>1200</v>
      </c>
      <c r="I17" s="24">
        <v>0</v>
      </c>
      <c r="J17" s="24"/>
      <c r="K17" s="24">
        <v>0</v>
      </c>
      <c r="L17" s="24"/>
      <c r="M17" s="24">
        <v>0</v>
      </c>
      <c r="N17" s="5"/>
      <c r="O17" s="4">
        <v>58822800</v>
      </c>
      <c r="Q17" s="24">
        <v>-40262</v>
      </c>
      <c r="S17" s="4">
        <v>58782538</v>
      </c>
    </row>
    <row r="18" spans="1:19" ht="18">
      <c r="A18" s="12" t="s">
        <v>38</v>
      </c>
      <c r="C18" s="5" t="s">
        <v>153</v>
      </c>
      <c r="E18" s="4">
        <v>320000</v>
      </c>
      <c r="G18" s="4">
        <v>2000</v>
      </c>
      <c r="I18" s="24">
        <v>0</v>
      </c>
      <c r="J18" s="24"/>
      <c r="K18" s="24">
        <v>0</v>
      </c>
      <c r="L18" s="24"/>
      <c r="M18" s="24">
        <v>0</v>
      </c>
      <c r="N18" s="5"/>
      <c r="O18" s="4">
        <v>640000000</v>
      </c>
      <c r="Q18" s="25" t="s">
        <v>220</v>
      </c>
      <c r="S18" s="4">
        <v>640000000</v>
      </c>
    </row>
    <row r="19" spans="1:19" ht="18">
      <c r="A19" s="7" t="s">
        <v>40</v>
      </c>
      <c r="I19" s="26">
        <f>SUM(I9:$I$18)</f>
        <v>644580700</v>
      </c>
      <c r="J19" s="28"/>
      <c r="K19" s="26">
        <f>SUM(K9:$K$18)</f>
        <v>-42402675</v>
      </c>
      <c r="L19" s="28"/>
      <c r="M19" s="26">
        <f>SUM(M9:$M$18)</f>
        <v>602178025</v>
      </c>
      <c r="O19" s="7">
        <f>SUM(O9:$O$18)</f>
        <v>7203570100</v>
      </c>
      <c r="Q19" s="26">
        <f>SUM(Q9:$Q$18)</f>
        <v>-64629909</v>
      </c>
      <c r="S19" s="7">
        <f>SUM(S9:$S$18)</f>
        <v>7138940191</v>
      </c>
    </row>
    <row r="20" spans="1:19" ht="18">
      <c r="I20" s="9"/>
      <c r="K20" s="9"/>
      <c r="M20" s="9"/>
      <c r="O20" s="9"/>
      <c r="Q20" s="27"/>
      <c r="S20" s="9"/>
    </row>
    <row r="22" spans="1:19">
      <c r="O22" s="30"/>
      <c r="Q22" s="3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2021-10-31T12:50:15Z</cp:lastPrinted>
  <dcterms:created xsi:type="dcterms:W3CDTF">2021-10-25T05:37:04Z</dcterms:created>
  <dcterms:modified xsi:type="dcterms:W3CDTF">2021-10-31T12:56:33Z</dcterms:modified>
</cp:coreProperties>
</file>