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8_{60E3BCFE-D8A5-4434-BF66-8AB33B5E40E8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E11" i="16"/>
  <c r="C11" i="16"/>
  <c r="E46" i="12"/>
  <c r="E47" i="12" s="1"/>
  <c r="G46" i="12"/>
  <c r="G47" i="12" s="1"/>
  <c r="M46" i="12"/>
  <c r="M47" i="12" s="1"/>
  <c r="O46" i="12"/>
  <c r="O47" i="12" s="1"/>
  <c r="U39" i="2"/>
  <c r="U40" i="2" s="1"/>
  <c r="S39" i="2"/>
  <c r="S40" i="2" s="1"/>
  <c r="G39" i="2"/>
  <c r="G40" i="2" s="1"/>
  <c r="E39" i="2"/>
  <c r="E40" i="2" s="1"/>
  <c r="I15" i="15"/>
  <c r="K14" i="15" s="1"/>
  <c r="E15" i="15"/>
  <c r="G12" i="15" s="1"/>
  <c r="G13" i="15"/>
  <c r="K12" i="15"/>
  <c r="K11" i="15"/>
  <c r="G11" i="15"/>
  <c r="K10" i="15"/>
  <c r="K9" i="15"/>
  <c r="Q25" i="14"/>
  <c r="O25" i="14"/>
  <c r="M25" i="14"/>
  <c r="K25" i="14"/>
  <c r="I25" i="14"/>
  <c r="G25" i="14"/>
  <c r="E25" i="14"/>
  <c r="C25" i="14"/>
  <c r="U39" i="13"/>
  <c r="S39" i="13"/>
  <c r="Q39" i="13"/>
  <c r="O39" i="13"/>
  <c r="M39" i="13"/>
  <c r="K39" i="13"/>
  <c r="I39" i="13"/>
  <c r="G39" i="13"/>
  <c r="E39" i="13"/>
  <c r="C39" i="13"/>
  <c r="Q47" i="12"/>
  <c r="K47" i="12"/>
  <c r="I47" i="12"/>
  <c r="C47" i="12"/>
  <c r="Q24" i="11"/>
  <c r="O24" i="11"/>
  <c r="M24" i="11"/>
  <c r="K24" i="11"/>
  <c r="I24" i="11"/>
  <c r="G24" i="11"/>
  <c r="E24" i="11"/>
  <c r="C24" i="11"/>
  <c r="S17" i="10"/>
  <c r="Q17" i="10"/>
  <c r="O17" i="10"/>
  <c r="M17" i="10"/>
  <c r="K17" i="10"/>
  <c r="I17" i="10"/>
  <c r="S17" i="9"/>
  <c r="Q17" i="9"/>
  <c r="O17" i="9"/>
  <c r="M17" i="9"/>
  <c r="K17" i="9"/>
  <c r="I17" i="9"/>
  <c r="I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0" i="4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W40" i="2"/>
  <c r="Q40" i="2"/>
  <c r="O40" i="2"/>
  <c r="M40" i="2"/>
  <c r="L40" i="2"/>
  <c r="J40" i="2"/>
  <c r="I40" i="2"/>
  <c r="C40" i="2"/>
  <c r="G12" i="8" l="1"/>
  <c r="G9" i="15"/>
  <c r="G10" i="15"/>
  <c r="G15" i="15" s="1"/>
  <c r="K13" i="15"/>
  <c r="K15" i="15" s="1"/>
</calcChain>
</file>

<file path=xl/sharedStrings.xml><?xml version="1.0" encoding="utf-8"?>
<sst xmlns="http://schemas.openxmlformats.org/spreadsheetml/2006/main" count="596" uniqueCount="221">
  <si>
    <t>‫صندوق سرمایه گذاری مشترک کیمیای کاردان</t>
  </si>
  <si>
    <t>‫صورت وضعیت پورتفوی</t>
  </si>
  <si>
    <t>‫برای ماه منتهی به 1400/06/31</t>
  </si>
  <si>
    <t>‫1- سرمایه گذاری ها</t>
  </si>
  <si>
    <t>‫1-1- سرمایه گذاری در سهام و حق تقدم سهام</t>
  </si>
  <si>
    <t>‫1400/05/31</t>
  </si>
  <si>
    <t>‫تغییرات طی دوره</t>
  </si>
  <si>
    <t>‫1400/06/31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</si>
  <si>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</si>
  <si>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</si>
  <si>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</si>
  <si>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</si>
  <si>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</si>
  <si>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</si>
  <si>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</si>
  <si>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</si>
  <si>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</si>
  <si>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‫آريان كيميا تك</t>
  </si>
  <si>
    <t>‫احیاء سپاهان</t>
  </si>
  <si>
    <t>‫اقتصاد نوين</t>
  </si>
  <si>
    <t>‫برق مپنا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</si>
  <si>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</si>
  <si>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</si>
  <si>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</si>
  <si>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</si>
  <si>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</si>
  <si>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‫س. و خدمات مديريت صند. ب كشوري</t>
  </si>
  <si>
    <t>‫سرمايه گذاري غدير</t>
  </si>
  <si>
    <t>‫سرمايه گذاري ملي ايران</t>
  </si>
  <si>
    <t>‫سرمايه گذاري هامون صبا</t>
  </si>
  <si>
    <t>‫سينا دارو</t>
  </si>
  <si>
    <t>‫سپيد ماكيان</t>
  </si>
  <si>
    <t>‫شمال شرق شاهرود</t>
  </si>
  <si>
    <t>‫صنايع شيميايي كيمياگران امروز</t>
  </si>
  <si>
    <t>‫صندوق بازنشستگي</t>
  </si>
  <si>
    <t>‫فولاد خوزستان</t>
  </si>
  <si>
    <t>‫فولاد مباركه</t>
  </si>
  <si>
    <t>‫كوير تاير</t>
  </si>
  <si>
    <t>‫مديريت صنعت شوينده ت.ص.بهشهر</t>
  </si>
  <si>
    <t>‫ملي مس</t>
  </si>
  <si>
    <t>‫مپنا</t>
  </si>
  <si>
    <t>‫نفت اصفهان</t>
  </si>
  <si>
    <t>‫نفت و گاز پارسیان</t>
  </si>
  <si>
    <t>‫پديده شيمي قرن</t>
  </si>
  <si>
    <t>‫پديده شيمي قرن (تقدم)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</si>
  <si>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</si>
  <si>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</si>
  <si>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</si>
  <si>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</si>
  <si>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</si>
  <si>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</si>
  <si>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</si>
  <si>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</si>
  <si>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</si>
  <si>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</si>
  <si>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</si>
  <si>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</si>
  <si>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</si>
  <si>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</si>
  <si>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</si>
  <si>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</si>
  <si>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</si>
  <si>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</si>
  <si>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</si>
  <si>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</si>
  <si>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</si>
  <si>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</si>
  <si>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</si>
  <si>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</si>
  <si>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</si>
  <si>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</si>
  <si>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</si>
  <si>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‫اسنادخزانه-م16بودجه98-010503</t>
  </si>
  <si>
    <t>‫خیر</t>
  </si>
  <si>
    <t>‫1398/05/03</t>
  </si>
  <si>
    <t>‫1401/05/03</t>
  </si>
  <si>
    <t>‫اسنادخزانه-م18بودجه98-010614</t>
  </si>
  <si>
    <t>‫1398/08/14</t>
  </si>
  <si>
    <t>‫1401/06/14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</si>
  <si>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</si>
  <si>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</si>
  <si>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</si>
  <si>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</si>
  <si>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</si>
  <si>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</si>
  <si>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</si>
  <si>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</si>
  <si>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</si>
  <si>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</si>
  <si>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</si>
  <si>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</si>
  <si>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</si>
  <si>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</si>
  <si>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</si>
  <si>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</si>
  <si>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</si>
  <si>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</si>
  <si>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</si>
  <si>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</si>
  <si>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</si>
  <si>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</si>
  <si>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</si>
  <si>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</si>
  <si>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</si>
  <si>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</si>
  <si>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</si>
  <si>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</si>
  <si>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</si>
  <si>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</si>
  <si>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</si>
  <si>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</si>
  <si>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</si>
  <si>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</si>
  <si>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</si>
  <si>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</si>
  <si>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</si>
  <si>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</si>
  <si>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</si>
  <si>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</si>
  <si>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</si>
  <si>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</si>
  <si>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</si>
  <si>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</si>
  <si>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</si>
  <si>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</si>
  <si>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</si>
  <si>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</si>
  <si>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</si>
  <si>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</si>
  <si>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‫829-810-1627461-1</t>
  </si>
  <si>
    <t>‫1400/06/23</t>
  </si>
  <si>
    <t>‫8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</si>
  <si>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</si>
  <si>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</si>
  <si>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</si>
  <si>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</si>
  <si>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</si>
  <si>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</si>
  <si>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</si>
  <si>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</si>
  <si>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</si>
  <si>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</si>
  <si>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</si>
  <si>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</si>
  <si>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</si>
  <si>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</si>
  <si>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</si>
  <si>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</si>
  <si>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</si>
  <si>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</si>
  <si>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</si>
  <si>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</si>
  <si>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</si>
  <si>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</si>
  <si>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</si>
  <si>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</si>
  <si>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</si>
  <si>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</si>
  <si>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‫1400/04/28</t>
  </si>
  <si>
    <t>‫1400/04/27</t>
  </si>
  <si>
    <t>‫1400/04/31</t>
  </si>
  <si>
    <t>‫1400/04/09</t>
  </si>
  <si>
    <t>‫1400/05/11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</si>
  <si>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</si>
  <si>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</si>
  <si>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</si>
  <si>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</si>
  <si>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</si>
  <si>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‫1400/08/08</t>
  </si>
  <si>
    <t>‫بلند مدت-1-6667725-283-205-اقتصاد نوين</t>
  </si>
  <si>
    <t>‫1400/06/28</t>
  </si>
  <si>
    <t>‫1401/12/28</t>
  </si>
  <si>
    <t>‫كوتاه مدت-1-1627461-810-829-سامان</t>
  </si>
  <si>
    <t>‫1400/06/01</t>
  </si>
  <si>
    <t>‫-</t>
  </si>
  <si>
    <t>‫كوتاه مدت-1-1627461-810-849-سامان</t>
  </si>
  <si>
    <t>‫كوتاه مدت-1-6667725-850-205-اقتصاد نوين</t>
  </si>
  <si>
    <t>‫1400/06/27</t>
  </si>
  <si>
    <t>‫كوتاه مدت-98031693-تجارت</t>
  </si>
  <si>
    <t>‫بلند مدت-6166243589-تجارت</t>
  </si>
  <si>
    <t>‫1401/11/28</t>
  </si>
  <si>
    <t>‫19</t>
  </si>
  <si>
    <t>‫سود(زیان) حاصل از فروش اوراق بهادار</t>
  </si>
  <si>
    <t>‫ارزش دفتری</t>
  </si>
  <si>
    <t>‫سود و زیان ناشی از فروش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</si>
  <si>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</si>
  <si>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</si>
  <si>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</si>
  <si>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</si>
  <si>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‫اسنادخزانه-م2بودجه99-011019</t>
  </si>
  <si>
    <t>‫اسنادخزانه-م6بودجه98-000519</t>
  </si>
  <si>
    <t>‫شرکت افرانت(سهامی عام)</t>
  </si>
  <si>
    <t>‫محصولات كاغذي لطيف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</si>
  <si>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</si>
  <si>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</si>
  <si>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</si>
  <si>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</si>
  <si>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</si>
  <si>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</si>
  <si>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</si>
  <si>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</si>
  <si>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</si>
  <si>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</si>
  <si>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‫نفت و گاز پارسيان</t>
  </si>
  <si>
    <t>‫شركت افرانت(سهامي عام)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</si>
  <si>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</si>
  <si>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</si>
  <si>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</si>
  <si>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</si>
  <si>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</si>
  <si>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</si>
  <si>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</si>
  <si>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</si>
  <si>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</si>
  <si>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</si>
  <si>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</si>
  <si>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</si>
  <si>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</si>
  <si>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‫4-2- سایر درآمدها:</t>
  </si>
  <si>
    <t>‫بانك تجارت</t>
  </si>
  <si>
    <t>هزینه تنزیل سود سهام دریافتنی سال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</si>
</sst>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9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/>
    <xf numFmtId="37" fontId="6" fillId="0" borderId="0" xfId="0" applyNumberFormat="1" applyFont="1" applyAlignment="1">
      <alignment horizontal="right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0" xfId="0" applyNumberFormat="1" applyFont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  <xf numFmtId="0" fontId="5" fillId="0" borderId="0" xfId="0" applyFont="1" applyAlignment="1">
      <alignment horizontal="center"/>
    </xf>
    <xf numFmtId="37" fontId="5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6" workbookViewId="0"/>
  </sheetViews>
  <sheetFormatPr defaultRowHeight="15"/>
  <sheetData>
    <row r="22" spans="1:10" ht="39.950000000000003" customHeight="1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>
      <c r="A24" s="4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0"/>
  <sheetViews>
    <sheetView rightToLeft="1" workbookViewId="0">
      <selection activeCell="O20" sqref="O20"/>
    </sheetView>
  </sheetViews>
  <sheetFormatPr defaultRowHeight="17.25"/>
  <cols>
    <col min="1" max="1" width="30.57031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4.140625" style="7" customWidth="1"/>
    <col min="18" max="18" width="1.42578125" style="7" customWidth="1"/>
    <col min="19" max="19" width="18.4257812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164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I7" s="9" t="s">
        <v>151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37.5">
      <c r="A8" s="26" t="s">
        <v>137</v>
      </c>
      <c r="C8" s="23" t="s">
        <v>165</v>
      </c>
      <c r="E8" s="23" t="s">
        <v>59</v>
      </c>
      <c r="G8" s="23" t="s">
        <v>108</v>
      </c>
      <c r="I8" s="23" t="s">
        <v>166</v>
      </c>
      <c r="K8" s="23" t="s">
        <v>156</v>
      </c>
      <c r="M8" s="23" t="s">
        <v>167</v>
      </c>
      <c r="O8" s="23" t="s">
        <v>166</v>
      </c>
      <c r="Q8" s="23" t="s">
        <v>156</v>
      </c>
      <c r="S8" s="23" t="s">
        <v>167</v>
      </c>
    </row>
    <row r="9" spans="1:19" ht="18">
      <c r="A9" s="24" t="s">
        <v>62</v>
      </c>
      <c r="C9" s="16" t="s">
        <v>168</v>
      </c>
      <c r="E9" s="16" t="s">
        <v>66</v>
      </c>
      <c r="G9" s="16" t="s">
        <v>67</v>
      </c>
      <c r="I9" s="32">
        <v>1257947287</v>
      </c>
      <c r="J9" s="33"/>
      <c r="K9" s="32">
        <v>0</v>
      </c>
      <c r="L9" s="33"/>
      <c r="M9" s="32">
        <v>1257947287</v>
      </c>
      <c r="N9" s="33"/>
      <c r="O9" s="32">
        <v>1536622320</v>
      </c>
      <c r="P9" s="33"/>
      <c r="Q9" s="32">
        <v>0</v>
      </c>
      <c r="R9" s="33"/>
      <c r="S9" s="32">
        <v>1536622320</v>
      </c>
    </row>
    <row r="10" spans="1:19" ht="36">
      <c r="A10" s="24" t="s">
        <v>169</v>
      </c>
      <c r="C10" s="16" t="s">
        <v>170</v>
      </c>
      <c r="E10" s="16" t="s">
        <v>171</v>
      </c>
      <c r="G10" s="16" t="s">
        <v>119</v>
      </c>
      <c r="I10" s="32">
        <v>679452048</v>
      </c>
      <c r="J10" s="33"/>
      <c r="K10" s="32">
        <v>-2882342</v>
      </c>
      <c r="L10" s="33"/>
      <c r="M10" s="32">
        <v>676569706</v>
      </c>
      <c r="N10" s="33"/>
      <c r="O10" s="32">
        <v>1358904096</v>
      </c>
      <c r="P10" s="33"/>
      <c r="Q10" s="32">
        <v>-2756</v>
      </c>
      <c r="R10" s="33"/>
      <c r="S10" s="32">
        <v>1358901340</v>
      </c>
    </row>
    <row r="11" spans="1:19" ht="36">
      <c r="A11" s="24" t="s">
        <v>172</v>
      </c>
      <c r="C11" s="16" t="s">
        <v>173</v>
      </c>
      <c r="E11" s="16" t="s">
        <v>174</v>
      </c>
      <c r="G11" s="16" t="s">
        <v>131</v>
      </c>
      <c r="I11" s="32">
        <v>128184</v>
      </c>
      <c r="J11" s="33"/>
      <c r="K11" s="32">
        <v>-56</v>
      </c>
      <c r="L11" s="33"/>
      <c r="M11" s="32">
        <v>128128</v>
      </c>
      <c r="N11" s="33"/>
      <c r="O11" s="32">
        <v>128184</v>
      </c>
      <c r="P11" s="33"/>
      <c r="Q11" s="32">
        <v>0</v>
      </c>
      <c r="R11" s="33"/>
      <c r="S11" s="32">
        <v>128184</v>
      </c>
    </row>
    <row r="12" spans="1:19" ht="36">
      <c r="A12" s="24" t="s">
        <v>175</v>
      </c>
      <c r="C12" s="16" t="s">
        <v>130</v>
      </c>
      <c r="E12" s="16" t="s">
        <v>174</v>
      </c>
      <c r="G12" s="16" t="s">
        <v>71</v>
      </c>
      <c r="I12" s="32">
        <v>256926554</v>
      </c>
      <c r="J12" s="33"/>
      <c r="K12" s="32">
        <v>0</v>
      </c>
      <c r="L12" s="33"/>
      <c r="M12" s="32">
        <v>256926554</v>
      </c>
      <c r="N12" s="33"/>
      <c r="O12" s="32">
        <v>260570450</v>
      </c>
      <c r="P12" s="33"/>
      <c r="Q12" s="32">
        <v>0</v>
      </c>
      <c r="R12" s="33"/>
      <c r="S12" s="32">
        <v>260570450</v>
      </c>
    </row>
    <row r="13" spans="1:19" ht="36">
      <c r="A13" s="24" t="s">
        <v>176</v>
      </c>
      <c r="C13" s="16" t="s">
        <v>177</v>
      </c>
      <c r="E13" s="16" t="s">
        <v>174</v>
      </c>
      <c r="G13" s="16" t="s">
        <v>116</v>
      </c>
      <c r="I13" s="32">
        <v>6335503</v>
      </c>
      <c r="J13" s="33"/>
      <c r="K13" s="32">
        <v>-27859</v>
      </c>
      <c r="L13" s="33"/>
      <c r="M13" s="32">
        <v>6307644</v>
      </c>
      <c r="N13" s="33"/>
      <c r="O13" s="32">
        <v>7086468</v>
      </c>
      <c r="P13" s="33"/>
      <c r="Q13" s="32">
        <v>-9647</v>
      </c>
      <c r="R13" s="33"/>
      <c r="S13" s="32">
        <v>7076821</v>
      </c>
    </row>
    <row r="14" spans="1:19" ht="18">
      <c r="A14" s="24" t="s">
        <v>178</v>
      </c>
      <c r="C14" s="16" t="s">
        <v>173</v>
      </c>
      <c r="E14" s="16" t="s">
        <v>174</v>
      </c>
      <c r="G14" s="16" t="s">
        <v>116</v>
      </c>
      <c r="I14" s="32">
        <v>4881637</v>
      </c>
      <c r="J14" s="33"/>
      <c r="K14" s="32">
        <v>-244727</v>
      </c>
      <c r="L14" s="33"/>
      <c r="M14" s="32">
        <v>4636910</v>
      </c>
      <c r="N14" s="33"/>
      <c r="O14" s="32">
        <v>26421222</v>
      </c>
      <c r="P14" s="33"/>
      <c r="Q14" s="32">
        <v>0</v>
      </c>
      <c r="R14" s="33"/>
      <c r="S14" s="32">
        <v>26421222</v>
      </c>
    </row>
    <row r="15" spans="1:19" ht="36">
      <c r="A15" s="24" t="s">
        <v>90</v>
      </c>
      <c r="C15" s="16" t="s">
        <v>92</v>
      </c>
      <c r="E15" s="16" t="s">
        <v>92</v>
      </c>
      <c r="G15" s="16" t="s">
        <v>93</v>
      </c>
      <c r="I15" s="32">
        <v>34000032</v>
      </c>
      <c r="J15" s="33"/>
      <c r="K15" s="32">
        <v>0</v>
      </c>
      <c r="L15" s="33"/>
      <c r="M15" s="32">
        <v>34000032</v>
      </c>
      <c r="N15" s="33"/>
      <c r="O15" s="32">
        <v>67967017</v>
      </c>
      <c r="P15" s="33"/>
      <c r="Q15" s="32">
        <v>0</v>
      </c>
      <c r="R15" s="33"/>
      <c r="S15" s="32">
        <v>67967017</v>
      </c>
    </row>
    <row r="16" spans="1:19" ht="36">
      <c r="A16" s="24" t="s">
        <v>179</v>
      </c>
      <c r="C16" s="16" t="s">
        <v>173</v>
      </c>
      <c r="E16" s="16" t="s">
        <v>180</v>
      </c>
      <c r="G16" s="16" t="s">
        <v>181</v>
      </c>
      <c r="I16" s="32">
        <v>0</v>
      </c>
      <c r="J16" s="33"/>
      <c r="K16" s="32">
        <v>0</v>
      </c>
      <c r="L16" s="33"/>
      <c r="M16" s="32">
        <v>0</v>
      </c>
      <c r="N16" s="32"/>
      <c r="O16" s="32">
        <v>238931452</v>
      </c>
      <c r="P16" s="33"/>
      <c r="Q16" s="32">
        <v>0</v>
      </c>
      <c r="R16" s="33"/>
      <c r="S16" s="32">
        <v>238931452</v>
      </c>
    </row>
    <row r="17" spans="1:19" ht="18">
      <c r="A17" s="19" t="s">
        <v>46</v>
      </c>
      <c r="I17" s="34">
        <f>SUM(I9:$I$16)</f>
        <v>2239671245</v>
      </c>
      <c r="J17" s="33"/>
      <c r="K17" s="34">
        <f>SUM(K9:$K$16)</f>
        <v>-3154984</v>
      </c>
      <c r="L17" s="33"/>
      <c r="M17" s="34">
        <f>SUM(M9:$M$16)</f>
        <v>2236516261</v>
      </c>
      <c r="N17" s="33"/>
      <c r="O17" s="34">
        <f>SUM(O9:$O$16)</f>
        <v>3496631209</v>
      </c>
      <c r="P17" s="33"/>
      <c r="Q17" s="34">
        <f>SUM(Q9:$Q$16)</f>
        <v>-12403</v>
      </c>
      <c r="R17" s="33"/>
      <c r="S17" s="34">
        <f>SUM(S9:$S$16)</f>
        <v>3496618806</v>
      </c>
    </row>
    <row r="18" spans="1:19" ht="18">
      <c r="I18" s="21"/>
      <c r="K18" s="21"/>
      <c r="M18" s="21"/>
      <c r="O18" s="21"/>
      <c r="Q18" s="21"/>
      <c r="S18" s="21"/>
    </row>
    <row r="20" spans="1:19">
      <c r="O20" s="36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1"/>
  <sheetViews>
    <sheetView rightToLeft="1" workbookViewId="0">
      <selection activeCell="M29" sqref="M29:M32"/>
    </sheetView>
  </sheetViews>
  <sheetFormatPr defaultRowHeight="17.25"/>
  <cols>
    <col min="1" max="1" width="21.28515625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2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182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151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37.5">
      <c r="A8" s="26" t="s">
        <v>137</v>
      </c>
      <c r="C8" s="23" t="s">
        <v>9</v>
      </c>
      <c r="E8" s="23" t="s">
        <v>11</v>
      </c>
      <c r="G8" s="23" t="s">
        <v>183</v>
      </c>
      <c r="I8" s="23" t="s">
        <v>184</v>
      </c>
      <c r="K8" s="23" t="s">
        <v>9</v>
      </c>
      <c r="M8" s="23" t="s">
        <v>11</v>
      </c>
      <c r="O8" s="23" t="s">
        <v>183</v>
      </c>
      <c r="Q8" s="23" t="s">
        <v>184</v>
      </c>
    </row>
    <row r="9" spans="1:17" ht="36">
      <c r="A9" s="24" t="s">
        <v>185</v>
      </c>
      <c r="C9" s="32">
        <v>0</v>
      </c>
      <c r="D9" s="33"/>
      <c r="E9" s="32">
        <v>0</v>
      </c>
      <c r="F9" s="33"/>
      <c r="G9" s="32">
        <v>0</v>
      </c>
      <c r="H9" s="33"/>
      <c r="I9" s="32">
        <v>0</v>
      </c>
      <c r="J9" s="32"/>
      <c r="K9" s="32">
        <v>3029</v>
      </c>
      <c r="L9" s="33"/>
      <c r="M9" s="32">
        <v>2596899757</v>
      </c>
      <c r="N9" s="33"/>
      <c r="O9" s="32">
        <v>2545914421</v>
      </c>
      <c r="P9" s="33"/>
      <c r="Q9" s="32">
        <v>50985336</v>
      </c>
    </row>
    <row r="10" spans="1:17" ht="36">
      <c r="A10" s="24" t="s">
        <v>186</v>
      </c>
      <c r="C10" s="32">
        <v>0</v>
      </c>
      <c r="D10" s="33"/>
      <c r="E10" s="32">
        <v>0</v>
      </c>
      <c r="F10" s="33"/>
      <c r="G10" s="32">
        <v>0</v>
      </c>
      <c r="H10" s="33"/>
      <c r="I10" s="32">
        <v>0</v>
      </c>
      <c r="J10" s="32"/>
      <c r="K10" s="32">
        <v>13853</v>
      </c>
      <c r="L10" s="33"/>
      <c r="M10" s="32">
        <v>11759901316</v>
      </c>
      <c r="N10" s="33"/>
      <c r="O10" s="32">
        <v>11522416937</v>
      </c>
      <c r="P10" s="33"/>
      <c r="Q10" s="32">
        <v>237484379</v>
      </c>
    </row>
    <row r="11" spans="1:17" ht="36">
      <c r="A11" s="24" t="s">
        <v>187</v>
      </c>
      <c r="C11" s="32">
        <v>0</v>
      </c>
      <c r="D11" s="33"/>
      <c r="E11" s="32">
        <v>0</v>
      </c>
      <c r="F11" s="33"/>
      <c r="G11" s="32">
        <v>0</v>
      </c>
      <c r="H11" s="33"/>
      <c r="I11" s="32">
        <v>0</v>
      </c>
      <c r="J11" s="32"/>
      <c r="K11" s="32">
        <v>48433</v>
      </c>
      <c r="L11" s="33"/>
      <c r="M11" s="32">
        <v>40332534112</v>
      </c>
      <c r="N11" s="33"/>
      <c r="O11" s="32">
        <v>39537602552</v>
      </c>
      <c r="P11" s="33"/>
      <c r="Q11" s="32">
        <v>794931560</v>
      </c>
    </row>
    <row r="12" spans="1:17" ht="36">
      <c r="A12" s="24" t="s">
        <v>188</v>
      </c>
      <c r="C12" s="32">
        <v>0</v>
      </c>
      <c r="D12" s="33"/>
      <c r="E12" s="32">
        <v>0</v>
      </c>
      <c r="F12" s="33"/>
      <c r="G12" s="32">
        <v>0</v>
      </c>
      <c r="H12" s="33"/>
      <c r="I12" s="32">
        <v>0</v>
      </c>
      <c r="J12" s="32"/>
      <c r="K12" s="32">
        <v>20000</v>
      </c>
      <c r="L12" s="33"/>
      <c r="M12" s="32">
        <v>13151615838</v>
      </c>
      <c r="N12" s="33"/>
      <c r="O12" s="32">
        <v>12754723193</v>
      </c>
      <c r="P12" s="33"/>
      <c r="Q12" s="32">
        <v>396892645</v>
      </c>
    </row>
    <row r="13" spans="1:17" ht="36">
      <c r="A13" s="24" t="s">
        <v>189</v>
      </c>
      <c r="C13" s="32">
        <v>0</v>
      </c>
      <c r="D13" s="33"/>
      <c r="E13" s="32">
        <v>0</v>
      </c>
      <c r="F13" s="33"/>
      <c r="G13" s="32">
        <v>0</v>
      </c>
      <c r="H13" s="33"/>
      <c r="I13" s="32">
        <v>0</v>
      </c>
      <c r="J13" s="32"/>
      <c r="K13" s="32">
        <v>22000</v>
      </c>
      <c r="L13" s="33"/>
      <c r="M13" s="32">
        <v>16886338797</v>
      </c>
      <c r="N13" s="33"/>
      <c r="O13" s="32">
        <v>16486293560</v>
      </c>
      <c r="P13" s="33"/>
      <c r="Q13" s="32">
        <v>400045237</v>
      </c>
    </row>
    <row r="14" spans="1:17" ht="36">
      <c r="A14" s="24" t="s">
        <v>190</v>
      </c>
      <c r="C14" s="32">
        <v>0</v>
      </c>
      <c r="D14" s="33"/>
      <c r="E14" s="32">
        <v>0</v>
      </c>
      <c r="F14" s="33"/>
      <c r="G14" s="32">
        <v>0</v>
      </c>
      <c r="H14" s="33"/>
      <c r="I14" s="32">
        <v>0</v>
      </c>
      <c r="J14" s="32"/>
      <c r="K14" s="32">
        <v>37274</v>
      </c>
      <c r="L14" s="33"/>
      <c r="M14" s="32">
        <v>37274000000</v>
      </c>
      <c r="N14" s="33"/>
      <c r="O14" s="32">
        <v>36829204900</v>
      </c>
      <c r="P14" s="33"/>
      <c r="Q14" s="32">
        <v>444795100</v>
      </c>
    </row>
    <row r="15" spans="1:17" ht="18">
      <c r="A15" s="24" t="s">
        <v>25</v>
      </c>
      <c r="C15" s="32">
        <v>650000</v>
      </c>
      <c r="D15" s="33"/>
      <c r="E15" s="32">
        <v>2942432604</v>
      </c>
      <c r="F15" s="33"/>
      <c r="G15" s="32">
        <v>2150805366</v>
      </c>
      <c r="H15" s="33"/>
      <c r="I15" s="32">
        <v>791627238</v>
      </c>
      <c r="J15" s="33"/>
      <c r="K15" s="32">
        <v>650000</v>
      </c>
      <c r="L15" s="33"/>
      <c r="M15" s="32">
        <v>2942432604</v>
      </c>
      <c r="N15" s="33"/>
      <c r="O15" s="32">
        <v>2150805366</v>
      </c>
      <c r="P15" s="33"/>
      <c r="Q15" s="32">
        <v>791627238</v>
      </c>
    </row>
    <row r="16" spans="1:17" ht="36">
      <c r="A16" s="24" t="s">
        <v>26</v>
      </c>
      <c r="C16" s="32">
        <v>908</v>
      </c>
      <c r="D16" s="33"/>
      <c r="E16" s="32">
        <v>9190255</v>
      </c>
      <c r="F16" s="33"/>
      <c r="G16" s="32">
        <v>4510022</v>
      </c>
      <c r="H16" s="33"/>
      <c r="I16" s="32">
        <v>4680233</v>
      </c>
      <c r="J16" s="33"/>
      <c r="K16" s="32">
        <v>908</v>
      </c>
      <c r="L16" s="33"/>
      <c r="M16" s="32">
        <v>9190255</v>
      </c>
      <c r="N16" s="33"/>
      <c r="O16" s="32">
        <v>4510022</v>
      </c>
      <c r="P16" s="33"/>
      <c r="Q16" s="32">
        <v>4680233</v>
      </c>
    </row>
    <row r="17" spans="1:17" ht="18">
      <c r="A17" s="24" t="s">
        <v>31</v>
      </c>
      <c r="C17" s="32">
        <v>4133</v>
      </c>
      <c r="D17" s="33"/>
      <c r="E17" s="32">
        <v>258829753</v>
      </c>
      <c r="F17" s="33"/>
      <c r="G17" s="32">
        <v>84727335</v>
      </c>
      <c r="H17" s="33"/>
      <c r="I17" s="32">
        <v>174102418</v>
      </c>
      <c r="J17" s="33"/>
      <c r="K17" s="32">
        <v>4133</v>
      </c>
      <c r="L17" s="33"/>
      <c r="M17" s="32">
        <v>258829753</v>
      </c>
      <c r="N17" s="33"/>
      <c r="O17" s="32">
        <v>84727335</v>
      </c>
      <c r="P17" s="33"/>
      <c r="Q17" s="32">
        <v>174102418</v>
      </c>
    </row>
    <row r="18" spans="1:17" ht="18">
      <c r="A18" s="24" t="s">
        <v>191</v>
      </c>
      <c r="C18" s="32">
        <v>0</v>
      </c>
      <c r="D18" s="33"/>
      <c r="E18" s="32">
        <v>0</v>
      </c>
      <c r="F18" s="33"/>
      <c r="G18" s="32">
        <v>0</v>
      </c>
      <c r="H18" s="33"/>
      <c r="I18" s="32">
        <v>0</v>
      </c>
      <c r="J18" s="32"/>
      <c r="K18" s="32">
        <v>408266</v>
      </c>
      <c r="L18" s="33"/>
      <c r="M18" s="32">
        <v>10339652960</v>
      </c>
      <c r="N18" s="33"/>
      <c r="O18" s="32">
        <v>10923707920</v>
      </c>
      <c r="P18" s="33"/>
      <c r="Q18" s="32">
        <v>-584054960</v>
      </c>
    </row>
    <row r="19" spans="1:17" ht="18">
      <c r="A19" s="24" t="s">
        <v>32</v>
      </c>
      <c r="C19" s="32">
        <v>10978</v>
      </c>
      <c r="D19" s="33"/>
      <c r="E19" s="32">
        <v>827137578</v>
      </c>
      <c r="F19" s="33"/>
      <c r="G19" s="32">
        <v>777787967</v>
      </c>
      <c r="H19" s="33"/>
      <c r="I19" s="32">
        <v>49349611</v>
      </c>
      <c r="J19" s="33"/>
      <c r="K19" s="32">
        <v>10978</v>
      </c>
      <c r="L19" s="33"/>
      <c r="M19" s="32">
        <v>827137578</v>
      </c>
      <c r="N19" s="33"/>
      <c r="O19" s="32">
        <v>777787967</v>
      </c>
      <c r="P19" s="33"/>
      <c r="Q19" s="32">
        <v>49349611</v>
      </c>
    </row>
    <row r="20" spans="1:17" ht="18">
      <c r="A20" s="24" t="s">
        <v>35</v>
      </c>
      <c r="C20" s="32">
        <v>812425</v>
      </c>
      <c r="D20" s="33"/>
      <c r="E20" s="32">
        <v>15255651109</v>
      </c>
      <c r="F20" s="33"/>
      <c r="G20" s="32">
        <v>12232525426</v>
      </c>
      <c r="H20" s="33"/>
      <c r="I20" s="32">
        <v>3023125683</v>
      </c>
      <c r="J20" s="33"/>
      <c r="K20" s="32">
        <v>812425</v>
      </c>
      <c r="L20" s="33"/>
      <c r="M20" s="32">
        <v>15255651109</v>
      </c>
      <c r="N20" s="33"/>
      <c r="O20" s="32">
        <v>12232525426</v>
      </c>
      <c r="P20" s="33"/>
      <c r="Q20" s="32">
        <v>3023125683</v>
      </c>
    </row>
    <row r="21" spans="1:17" ht="18">
      <c r="A21" s="24" t="s">
        <v>192</v>
      </c>
      <c r="C21" s="32">
        <v>0</v>
      </c>
      <c r="D21" s="33"/>
      <c r="E21" s="32">
        <v>0</v>
      </c>
      <c r="F21" s="33"/>
      <c r="G21" s="32">
        <v>0</v>
      </c>
      <c r="H21" s="33"/>
      <c r="I21" s="32">
        <v>0</v>
      </c>
      <c r="J21" s="32"/>
      <c r="K21" s="32">
        <v>160</v>
      </c>
      <c r="L21" s="33"/>
      <c r="M21" s="32">
        <v>9237512</v>
      </c>
      <c r="N21" s="33"/>
      <c r="O21" s="32">
        <v>10383987</v>
      </c>
      <c r="P21" s="33"/>
      <c r="Q21" s="32">
        <v>-1146475</v>
      </c>
    </row>
    <row r="22" spans="1:17" ht="18">
      <c r="A22" s="24" t="s">
        <v>42</v>
      </c>
      <c r="C22" s="32">
        <v>1000000</v>
      </c>
      <c r="D22" s="33"/>
      <c r="E22" s="32">
        <v>30847519295</v>
      </c>
      <c r="F22" s="33"/>
      <c r="G22" s="32">
        <v>25272979285</v>
      </c>
      <c r="H22" s="33"/>
      <c r="I22" s="32">
        <v>5574540010</v>
      </c>
      <c r="J22" s="33"/>
      <c r="K22" s="32">
        <v>1000000</v>
      </c>
      <c r="L22" s="33"/>
      <c r="M22" s="32">
        <v>30847519295</v>
      </c>
      <c r="N22" s="33"/>
      <c r="O22" s="32">
        <v>25272979285</v>
      </c>
      <c r="P22" s="33"/>
      <c r="Q22" s="32">
        <v>5574540010</v>
      </c>
    </row>
    <row r="23" spans="1:17" ht="18">
      <c r="A23" s="24" t="s">
        <v>43</v>
      </c>
      <c r="C23" s="32">
        <v>0</v>
      </c>
      <c r="D23" s="33"/>
      <c r="E23" s="32">
        <v>0</v>
      </c>
      <c r="F23" s="33"/>
      <c r="G23" s="32">
        <v>0</v>
      </c>
      <c r="H23" s="33"/>
      <c r="I23" s="32">
        <v>0</v>
      </c>
      <c r="J23" s="32"/>
      <c r="K23" s="32">
        <v>320000</v>
      </c>
      <c r="L23" s="33"/>
      <c r="M23" s="32">
        <v>9851892881</v>
      </c>
      <c r="N23" s="33"/>
      <c r="O23" s="32">
        <v>10559075271</v>
      </c>
      <c r="P23" s="33"/>
      <c r="Q23" s="32">
        <v>-707182390</v>
      </c>
    </row>
    <row r="24" spans="1:17" ht="18">
      <c r="A24" s="19" t="s">
        <v>46</v>
      </c>
      <c r="C24" s="19">
        <f>SUM(C9:$C$23)</f>
        <v>2478444</v>
      </c>
      <c r="E24" s="19">
        <f>SUM(E9:$E$23)</f>
        <v>50140760594</v>
      </c>
      <c r="G24" s="19">
        <f>SUM(G9:$G$23)</f>
        <v>40523335401</v>
      </c>
      <c r="I24" s="19">
        <f>SUM(I9:$I$23)</f>
        <v>9617425193</v>
      </c>
      <c r="K24" s="19">
        <f>SUM(K9:$K$23)</f>
        <v>3351459</v>
      </c>
      <c r="M24" s="19">
        <f>SUM(M9:$M$23)</f>
        <v>192342833767</v>
      </c>
      <c r="O24" s="19">
        <f>SUM(O9:$O$23)</f>
        <v>181692658142</v>
      </c>
      <c r="Q24" s="19">
        <f>SUM(Q9:$Q$23)</f>
        <v>10650175625</v>
      </c>
    </row>
    <row r="25" spans="1:17" ht="18">
      <c r="C25" s="21"/>
      <c r="E25" s="21"/>
      <c r="G25" s="21"/>
      <c r="I25" s="21"/>
      <c r="K25" s="21"/>
      <c r="M25" s="21"/>
      <c r="O25" s="21"/>
      <c r="Q25" s="21"/>
    </row>
    <row r="27" spans="1:17" ht="18">
      <c r="A27" s="27" t="s">
        <v>193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9" spans="1:17">
      <c r="M29" s="36"/>
    </row>
    <row r="31" spans="1:17">
      <c r="M31" s="31"/>
    </row>
  </sheetData>
  <mergeCells count="7">
    <mergeCell ref="A27:Q2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2"/>
  <sheetViews>
    <sheetView rightToLeft="1" workbookViewId="0">
      <selection activeCell="O56" sqref="O56"/>
    </sheetView>
  </sheetViews>
  <sheetFormatPr defaultRowHeight="17.25"/>
  <cols>
    <col min="1" max="1" width="27" style="7" customWidth="1"/>
    <col min="2" max="2" width="1.42578125" style="7" customWidth="1"/>
    <col min="3" max="3" width="14.14062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194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151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37.5">
      <c r="A8" s="26" t="s">
        <v>137</v>
      </c>
      <c r="C8" s="23" t="s">
        <v>9</v>
      </c>
      <c r="E8" s="23" t="s">
        <v>11</v>
      </c>
      <c r="G8" s="23" t="s">
        <v>183</v>
      </c>
      <c r="I8" s="23" t="s">
        <v>195</v>
      </c>
      <c r="K8" s="23" t="s">
        <v>9</v>
      </c>
      <c r="M8" s="23" t="s">
        <v>11</v>
      </c>
      <c r="O8" s="23" t="s">
        <v>183</v>
      </c>
      <c r="Q8" s="23" t="s">
        <v>195</v>
      </c>
    </row>
    <row r="9" spans="1:17" ht="24" customHeight="1">
      <c r="A9" s="24" t="s">
        <v>17</v>
      </c>
      <c r="C9" s="32">
        <v>5335</v>
      </c>
      <c r="D9" s="33"/>
      <c r="E9" s="32">
        <v>188902005</v>
      </c>
      <c r="F9" s="33"/>
      <c r="G9" s="32">
        <v>122818868</v>
      </c>
      <c r="H9" s="33"/>
      <c r="I9" s="32">
        <v>66083137</v>
      </c>
      <c r="J9" s="33"/>
      <c r="K9" s="32">
        <v>5335</v>
      </c>
      <c r="L9" s="33"/>
      <c r="M9" s="32">
        <v>188902005</v>
      </c>
      <c r="N9" s="33"/>
      <c r="O9" s="32">
        <v>122818868</v>
      </c>
      <c r="P9" s="33"/>
      <c r="Q9" s="32">
        <v>66083137</v>
      </c>
    </row>
    <row r="10" spans="1:17" ht="24" customHeight="1">
      <c r="A10" s="24" t="s">
        <v>62</v>
      </c>
      <c r="C10" s="32">
        <v>82900</v>
      </c>
      <c r="D10" s="33"/>
      <c r="E10" s="32">
        <v>79334182073</v>
      </c>
      <c r="F10" s="33"/>
      <c r="G10" s="32">
        <v>79334182073</v>
      </c>
      <c r="H10" s="33"/>
      <c r="I10" s="32">
        <v>0</v>
      </c>
      <c r="J10" s="33"/>
      <c r="K10" s="32">
        <v>82900</v>
      </c>
      <c r="L10" s="33"/>
      <c r="M10" s="32">
        <v>79334182073</v>
      </c>
      <c r="N10" s="33"/>
      <c r="O10" s="32">
        <v>79362945909</v>
      </c>
      <c r="P10" s="33"/>
      <c r="Q10" s="32">
        <v>-28763836</v>
      </c>
    </row>
    <row r="11" spans="1:17" ht="24" customHeight="1">
      <c r="A11" s="24" t="s">
        <v>18</v>
      </c>
      <c r="C11" s="32">
        <v>206249</v>
      </c>
      <c r="D11" s="33"/>
      <c r="E11" s="32">
        <v>33039676087</v>
      </c>
      <c r="F11" s="33"/>
      <c r="G11" s="32">
        <v>40788680737</v>
      </c>
      <c r="H11" s="33"/>
      <c r="I11" s="32">
        <v>-7749004650</v>
      </c>
      <c r="J11" s="33"/>
      <c r="K11" s="32">
        <v>206249</v>
      </c>
      <c r="L11" s="33"/>
      <c r="M11" s="32">
        <v>33039676087</v>
      </c>
      <c r="N11" s="33"/>
      <c r="O11" s="32">
        <v>35209832035</v>
      </c>
      <c r="P11" s="33"/>
      <c r="Q11" s="32">
        <v>-2170155948</v>
      </c>
    </row>
    <row r="12" spans="1:17" ht="36">
      <c r="A12" s="24" t="s">
        <v>68</v>
      </c>
      <c r="C12" s="32">
        <v>44598</v>
      </c>
      <c r="D12" s="33"/>
      <c r="E12" s="32">
        <v>42093550131</v>
      </c>
      <c r="F12" s="33"/>
      <c r="G12" s="32">
        <v>41610819694</v>
      </c>
      <c r="H12" s="33"/>
      <c r="I12" s="32">
        <v>482730437</v>
      </c>
      <c r="J12" s="33"/>
      <c r="K12" s="32">
        <v>44598</v>
      </c>
      <c r="L12" s="33"/>
      <c r="M12" s="32">
        <v>42093550131</v>
      </c>
      <c r="N12" s="33"/>
      <c r="O12" s="32">
        <v>40688789398</v>
      </c>
      <c r="P12" s="33"/>
      <c r="Q12" s="32">
        <v>1404760733</v>
      </c>
    </row>
    <row r="13" spans="1:17" ht="36">
      <c r="A13" s="24" t="s">
        <v>72</v>
      </c>
      <c r="C13" s="32">
        <v>43499</v>
      </c>
      <c r="D13" s="33"/>
      <c r="E13" s="32">
        <v>36775609123</v>
      </c>
      <c r="F13" s="33"/>
      <c r="G13" s="32">
        <v>36477825454</v>
      </c>
      <c r="H13" s="33"/>
      <c r="I13" s="32">
        <v>297783669</v>
      </c>
      <c r="J13" s="33"/>
      <c r="K13" s="32">
        <v>43499</v>
      </c>
      <c r="L13" s="33"/>
      <c r="M13" s="32">
        <v>36775609123</v>
      </c>
      <c r="N13" s="33"/>
      <c r="O13" s="32">
        <v>35649841591</v>
      </c>
      <c r="P13" s="33"/>
      <c r="Q13" s="32">
        <v>1125767532</v>
      </c>
    </row>
    <row r="14" spans="1:17" ht="36">
      <c r="A14" s="24" t="s">
        <v>76</v>
      </c>
      <c r="C14" s="32">
        <v>40933</v>
      </c>
      <c r="D14" s="33"/>
      <c r="E14" s="32">
        <v>33954358370</v>
      </c>
      <c r="F14" s="33"/>
      <c r="G14" s="32">
        <v>33618604904</v>
      </c>
      <c r="H14" s="33"/>
      <c r="I14" s="32">
        <v>335753466</v>
      </c>
      <c r="J14" s="33"/>
      <c r="K14" s="32">
        <v>40933</v>
      </c>
      <c r="L14" s="33"/>
      <c r="M14" s="32">
        <v>33954358370</v>
      </c>
      <c r="N14" s="33"/>
      <c r="O14" s="32">
        <v>32770708719</v>
      </c>
      <c r="P14" s="33"/>
      <c r="Q14" s="32">
        <v>1183649651</v>
      </c>
    </row>
    <row r="15" spans="1:17" ht="36">
      <c r="A15" s="24" t="s">
        <v>79</v>
      </c>
      <c r="C15" s="32">
        <v>22266</v>
      </c>
      <c r="D15" s="33"/>
      <c r="E15" s="32">
        <v>21908934058</v>
      </c>
      <c r="F15" s="33"/>
      <c r="G15" s="32">
        <v>21598446442</v>
      </c>
      <c r="H15" s="33"/>
      <c r="I15" s="32">
        <v>310487616</v>
      </c>
      <c r="J15" s="33"/>
      <c r="K15" s="32">
        <v>22266</v>
      </c>
      <c r="L15" s="33"/>
      <c r="M15" s="32">
        <v>21908934058</v>
      </c>
      <c r="N15" s="33"/>
      <c r="O15" s="32">
        <v>21205500510</v>
      </c>
      <c r="P15" s="33"/>
      <c r="Q15" s="32">
        <v>703433548</v>
      </c>
    </row>
    <row r="16" spans="1:17" ht="36">
      <c r="A16" s="24" t="s">
        <v>82</v>
      </c>
      <c r="C16" s="32">
        <v>23624</v>
      </c>
      <c r="D16" s="33"/>
      <c r="E16" s="32">
        <v>22879452563</v>
      </c>
      <c r="F16" s="33"/>
      <c r="G16" s="32">
        <v>22624454086</v>
      </c>
      <c r="H16" s="33"/>
      <c r="I16" s="32">
        <v>254998477</v>
      </c>
      <c r="J16" s="33"/>
      <c r="K16" s="32">
        <v>23624</v>
      </c>
      <c r="L16" s="33"/>
      <c r="M16" s="32">
        <v>22879452563</v>
      </c>
      <c r="N16" s="33"/>
      <c r="O16" s="32">
        <v>22222493723</v>
      </c>
      <c r="P16" s="33"/>
      <c r="Q16" s="32">
        <v>656958840</v>
      </c>
    </row>
    <row r="17" spans="1:17" ht="36">
      <c r="A17" s="24" t="s">
        <v>84</v>
      </c>
      <c r="C17" s="32">
        <v>11417</v>
      </c>
      <c r="D17" s="33"/>
      <c r="E17" s="32">
        <v>11267381275</v>
      </c>
      <c r="F17" s="33"/>
      <c r="G17" s="32">
        <v>11125094164</v>
      </c>
      <c r="H17" s="33"/>
      <c r="I17" s="32">
        <v>142287111</v>
      </c>
      <c r="J17" s="33"/>
      <c r="K17" s="32">
        <v>11417</v>
      </c>
      <c r="L17" s="33"/>
      <c r="M17" s="32">
        <v>11267381275</v>
      </c>
      <c r="N17" s="33"/>
      <c r="O17" s="32">
        <v>10931554015</v>
      </c>
      <c r="P17" s="33"/>
      <c r="Q17" s="32">
        <v>335827260</v>
      </c>
    </row>
    <row r="18" spans="1:17" ht="36">
      <c r="A18" s="24" t="s">
        <v>86</v>
      </c>
      <c r="C18" s="32">
        <v>34894</v>
      </c>
      <c r="D18" s="33"/>
      <c r="E18" s="32">
        <v>33958198013</v>
      </c>
      <c r="F18" s="33"/>
      <c r="G18" s="32">
        <v>33501343903</v>
      </c>
      <c r="H18" s="33"/>
      <c r="I18" s="32">
        <v>456854110</v>
      </c>
      <c r="J18" s="33"/>
      <c r="K18" s="32">
        <v>34894</v>
      </c>
      <c r="L18" s="33"/>
      <c r="M18" s="32">
        <v>33958198013</v>
      </c>
      <c r="N18" s="33"/>
      <c r="O18" s="32">
        <v>32888890760</v>
      </c>
      <c r="P18" s="33"/>
      <c r="Q18" s="32">
        <v>1069307253</v>
      </c>
    </row>
    <row r="19" spans="1:17" ht="36">
      <c r="A19" s="24" t="s">
        <v>88</v>
      </c>
      <c r="C19" s="32">
        <v>9862</v>
      </c>
      <c r="D19" s="33"/>
      <c r="E19" s="32">
        <v>9387602667</v>
      </c>
      <c r="F19" s="33"/>
      <c r="G19" s="32">
        <v>9280106630</v>
      </c>
      <c r="H19" s="33"/>
      <c r="I19" s="32">
        <v>107496037</v>
      </c>
      <c r="J19" s="33"/>
      <c r="K19" s="32">
        <v>9862</v>
      </c>
      <c r="L19" s="33"/>
      <c r="M19" s="32">
        <v>9387602667</v>
      </c>
      <c r="N19" s="33"/>
      <c r="O19" s="32">
        <v>9107089481</v>
      </c>
      <c r="P19" s="33"/>
      <c r="Q19" s="32">
        <v>280513186</v>
      </c>
    </row>
    <row r="20" spans="1:17" ht="30.75" customHeight="1">
      <c r="A20" s="24" t="s">
        <v>19</v>
      </c>
      <c r="C20" s="32">
        <v>3685459</v>
      </c>
      <c r="D20" s="33"/>
      <c r="E20" s="32">
        <v>14807990358</v>
      </c>
      <c r="F20" s="33"/>
      <c r="G20" s="32">
        <v>19636523582</v>
      </c>
      <c r="H20" s="33"/>
      <c r="I20" s="32">
        <v>-4828533224</v>
      </c>
      <c r="J20" s="33"/>
      <c r="K20" s="32">
        <v>3685459</v>
      </c>
      <c r="L20" s="33"/>
      <c r="M20" s="32">
        <v>14807990358</v>
      </c>
      <c r="N20" s="33"/>
      <c r="O20" s="32">
        <v>17639899449</v>
      </c>
      <c r="P20" s="33"/>
      <c r="Q20" s="32">
        <v>-2831909091</v>
      </c>
    </row>
    <row r="21" spans="1:17" ht="30.75" customHeight="1">
      <c r="A21" s="24" t="s">
        <v>20</v>
      </c>
      <c r="C21" s="32">
        <v>1486153</v>
      </c>
      <c r="D21" s="33"/>
      <c r="E21" s="32">
        <v>10824253225</v>
      </c>
      <c r="F21" s="33"/>
      <c r="G21" s="32">
        <v>9723656985</v>
      </c>
      <c r="H21" s="33"/>
      <c r="I21" s="32">
        <v>1100596240</v>
      </c>
      <c r="J21" s="33"/>
      <c r="K21" s="32">
        <v>1486153</v>
      </c>
      <c r="L21" s="33"/>
      <c r="M21" s="32">
        <v>10824253225</v>
      </c>
      <c r="N21" s="33"/>
      <c r="O21" s="32">
        <v>9765765891</v>
      </c>
      <c r="P21" s="33"/>
      <c r="Q21" s="32">
        <v>1058487334</v>
      </c>
    </row>
    <row r="22" spans="1:17" ht="36">
      <c r="A22" s="24" t="s">
        <v>21</v>
      </c>
      <c r="C22" s="32">
        <v>650804</v>
      </c>
      <c r="D22" s="33"/>
      <c r="E22" s="32">
        <v>6190489592</v>
      </c>
      <c r="F22" s="33"/>
      <c r="G22" s="32">
        <v>4970143313</v>
      </c>
      <c r="H22" s="33"/>
      <c r="I22" s="32">
        <v>1220346279</v>
      </c>
      <c r="J22" s="33"/>
      <c r="K22" s="32">
        <v>650804</v>
      </c>
      <c r="L22" s="33"/>
      <c r="M22" s="32">
        <v>6190489592</v>
      </c>
      <c r="N22" s="33"/>
      <c r="O22" s="32">
        <v>4970143313</v>
      </c>
      <c r="P22" s="33"/>
      <c r="Q22" s="32">
        <v>1220346279</v>
      </c>
    </row>
    <row r="23" spans="1:17" ht="36">
      <c r="A23" s="24" t="s">
        <v>22</v>
      </c>
      <c r="C23" s="32">
        <v>1500000</v>
      </c>
      <c r="D23" s="33"/>
      <c r="E23" s="32">
        <v>19388448225</v>
      </c>
      <c r="F23" s="33"/>
      <c r="G23" s="32">
        <v>21471373376</v>
      </c>
      <c r="H23" s="33"/>
      <c r="I23" s="32">
        <v>-2082925151</v>
      </c>
      <c r="J23" s="33"/>
      <c r="K23" s="32">
        <v>1500000</v>
      </c>
      <c r="L23" s="33"/>
      <c r="M23" s="32">
        <v>19388448225</v>
      </c>
      <c r="N23" s="33"/>
      <c r="O23" s="32">
        <v>21471373376</v>
      </c>
      <c r="P23" s="33"/>
      <c r="Q23" s="32">
        <v>-2082925151</v>
      </c>
    </row>
    <row r="24" spans="1:17" ht="23.25" customHeight="1">
      <c r="A24" s="24" t="s">
        <v>23</v>
      </c>
      <c r="C24" s="32">
        <v>150000</v>
      </c>
      <c r="D24" s="33"/>
      <c r="E24" s="32">
        <v>14120331142</v>
      </c>
      <c r="F24" s="33"/>
      <c r="G24" s="32">
        <v>15067014660</v>
      </c>
      <c r="H24" s="33"/>
      <c r="I24" s="32">
        <v>-946683518</v>
      </c>
      <c r="J24" s="33"/>
      <c r="K24" s="32">
        <v>150000</v>
      </c>
      <c r="L24" s="33"/>
      <c r="M24" s="32">
        <v>14120331142</v>
      </c>
      <c r="N24" s="33"/>
      <c r="O24" s="32">
        <v>13862433795</v>
      </c>
      <c r="P24" s="33"/>
      <c r="Q24" s="32">
        <v>257897347</v>
      </c>
    </row>
    <row r="25" spans="1:17" ht="23.25" customHeight="1">
      <c r="A25" s="24" t="s">
        <v>24</v>
      </c>
      <c r="C25" s="32">
        <v>200000</v>
      </c>
      <c r="D25" s="33"/>
      <c r="E25" s="32">
        <v>7285988880</v>
      </c>
      <c r="F25" s="33"/>
      <c r="G25" s="32">
        <v>7324756830</v>
      </c>
      <c r="H25" s="33"/>
      <c r="I25" s="32">
        <v>-38767950</v>
      </c>
      <c r="J25" s="33"/>
      <c r="K25" s="32">
        <v>200000</v>
      </c>
      <c r="L25" s="33"/>
      <c r="M25" s="32">
        <v>7285988880</v>
      </c>
      <c r="N25" s="33"/>
      <c r="O25" s="32">
        <v>6802384122</v>
      </c>
      <c r="P25" s="33"/>
      <c r="Q25" s="32">
        <v>483604758</v>
      </c>
    </row>
    <row r="26" spans="1:17" ht="18">
      <c r="A26" s="24" t="s">
        <v>25</v>
      </c>
      <c r="C26" s="32">
        <v>2139534</v>
      </c>
      <c r="D26" s="33"/>
      <c r="E26" s="32">
        <v>9834340645</v>
      </c>
      <c r="F26" s="33"/>
      <c r="G26" s="32">
        <v>7137541829</v>
      </c>
      <c r="H26" s="33"/>
      <c r="I26" s="32">
        <v>2696798816</v>
      </c>
      <c r="J26" s="33"/>
      <c r="K26" s="32">
        <v>2139534</v>
      </c>
      <c r="L26" s="33"/>
      <c r="M26" s="32">
        <v>9834340645</v>
      </c>
      <c r="N26" s="33"/>
      <c r="O26" s="32">
        <v>7137541829</v>
      </c>
      <c r="P26" s="33"/>
      <c r="Q26" s="32">
        <v>2696798816</v>
      </c>
    </row>
    <row r="27" spans="1:17" ht="36">
      <c r="A27" s="24" t="s">
        <v>26</v>
      </c>
      <c r="C27" s="32">
        <v>0</v>
      </c>
      <c r="D27" s="33"/>
      <c r="E27" s="32">
        <v>0</v>
      </c>
      <c r="F27" s="33"/>
      <c r="G27" s="32">
        <v>497646</v>
      </c>
      <c r="H27" s="33"/>
      <c r="I27" s="32">
        <v>-497646</v>
      </c>
      <c r="J27" s="33"/>
      <c r="K27" s="32">
        <v>0</v>
      </c>
      <c r="L27" s="33"/>
      <c r="M27" s="32">
        <v>0</v>
      </c>
      <c r="N27" s="33"/>
      <c r="O27" s="32">
        <v>0</v>
      </c>
      <c r="P27" s="33"/>
      <c r="Q27" s="32">
        <v>0</v>
      </c>
    </row>
    <row r="28" spans="1:17" ht="24" customHeight="1">
      <c r="A28" s="24" t="s">
        <v>27</v>
      </c>
      <c r="C28" s="32">
        <v>3000000</v>
      </c>
      <c r="D28" s="33"/>
      <c r="E28" s="32">
        <v>41153670000</v>
      </c>
      <c r="F28" s="33"/>
      <c r="G28" s="32">
        <v>48459937500</v>
      </c>
      <c r="H28" s="33"/>
      <c r="I28" s="32">
        <v>-7306267500</v>
      </c>
      <c r="J28" s="33"/>
      <c r="K28" s="32">
        <v>3000000</v>
      </c>
      <c r="L28" s="33"/>
      <c r="M28" s="32">
        <v>41153670000</v>
      </c>
      <c r="N28" s="33"/>
      <c r="O28" s="32">
        <v>38559199500</v>
      </c>
      <c r="P28" s="33"/>
      <c r="Q28" s="32">
        <v>2594470500</v>
      </c>
    </row>
    <row r="29" spans="1:17" ht="24" customHeight="1">
      <c r="A29" s="24" t="s">
        <v>28</v>
      </c>
      <c r="C29" s="32">
        <v>2827514</v>
      </c>
      <c r="D29" s="33"/>
      <c r="E29" s="32">
        <v>28640934072</v>
      </c>
      <c r="F29" s="33"/>
      <c r="G29" s="32">
        <v>31930074904</v>
      </c>
      <c r="H29" s="33"/>
      <c r="I29" s="32">
        <v>-3289140832</v>
      </c>
      <c r="J29" s="33"/>
      <c r="K29" s="32">
        <v>2827514</v>
      </c>
      <c r="L29" s="33"/>
      <c r="M29" s="32">
        <v>28640934072</v>
      </c>
      <c r="N29" s="33"/>
      <c r="O29" s="32">
        <v>31111473343</v>
      </c>
      <c r="P29" s="33"/>
      <c r="Q29" s="32">
        <v>-2470539271</v>
      </c>
    </row>
    <row r="30" spans="1:17" ht="24" customHeight="1">
      <c r="A30" s="24" t="s">
        <v>29</v>
      </c>
      <c r="C30" s="32">
        <v>1816</v>
      </c>
      <c r="D30" s="33"/>
      <c r="E30" s="32">
        <v>6838078</v>
      </c>
      <c r="F30" s="33"/>
      <c r="G30" s="32">
        <v>5989636</v>
      </c>
      <c r="H30" s="33"/>
      <c r="I30" s="32">
        <v>848442</v>
      </c>
      <c r="J30" s="33"/>
      <c r="K30" s="32">
        <v>1816</v>
      </c>
      <c r="L30" s="33"/>
      <c r="M30" s="32">
        <v>6838078</v>
      </c>
      <c r="N30" s="33"/>
      <c r="O30" s="32">
        <v>3457167</v>
      </c>
      <c r="P30" s="33"/>
      <c r="Q30" s="32">
        <v>3380911</v>
      </c>
    </row>
    <row r="31" spans="1:17" ht="24" customHeight="1">
      <c r="A31" s="24" t="s">
        <v>30</v>
      </c>
      <c r="C31" s="32">
        <v>200000</v>
      </c>
      <c r="D31" s="33"/>
      <c r="E31" s="32">
        <v>4103438400</v>
      </c>
      <c r="F31" s="33"/>
      <c r="G31" s="32">
        <v>4232664900</v>
      </c>
      <c r="H31" s="33"/>
      <c r="I31" s="32">
        <v>-129226500</v>
      </c>
      <c r="J31" s="33"/>
      <c r="K31" s="32">
        <v>200000</v>
      </c>
      <c r="L31" s="33"/>
      <c r="M31" s="32">
        <v>4103438400</v>
      </c>
      <c r="N31" s="33"/>
      <c r="O31" s="32">
        <v>4216760100</v>
      </c>
      <c r="P31" s="33"/>
      <c r="Q31" s="32">
        <v>-113321700</v>
      </c>
    </row>
    <row r="32" spans="1:17" ht="24" customHeight="1">
      <c r="A32" s="24" t="s">
        <v>31</v>
      </c>
      <c r="C32" s="32">
        <v>0</v>
      </c>
      <c r="D32" s="33"/>
      <c r="E32" s="32">
        <v>0</v>
      </c>
      <c r="F32" s="33"/>
      <c r="G32" s="32">
        <v>119267103</v>
      </c>
      <c r="H32" s="33"/>
      <c r="I32" s="32">
        <v>-119267103</v>
      </c>
      <c r="J32" s="33"/>
      <c r="K32" s="33">
        <v>0</v>
      </c>
      <c r="L32" s="33"/>
      <c r="M32" s="33">
        <v>0</v>
      </c>
      <c r="N32" s="33"/>
      <c r="O32" s="33">
        <v>0</v>
      </c>
      <c r="P32" s="33">
        <v>0</v>
      </c>
      <c r="Q32" s="33">
        <v>0</v>
      </c>
    </row>
    <row r="33" spans="1:17" ht="24" customHeight="1">
      <c r="A33" s="24" t="s">
        <v>33</v>
      </c>
      <c r="C33" s="32">
        <v>607472</v>
      </c>
      <c r="D33" s="33"/>
      <c r="E33" s="32">
        <v>12871223499</v>
      </c>
      <c r="F33" s="33"/>
      <c r="G33" s="32">
        <v>12342878764</v>
      </c>
      <c r="H33" s="33"/>
      <c r="I33" s="32">
        <v>528344735</v>
      </c>
      <c r="J33" s="33"/>
      <c r="K33" s="32">
        <v>607472</v>
      </c>
      <c r="L33" s="33"/>
      <c r="M33" s="32">
        <v>12871223499</v>
      </c>
      <c r="N33" s="33"/>
      <c r="O33" s="32">
        <v>12342878764</v>
      </c>
      <c r="P33" s="33"/>
      <c r="Q33" s="32">
        <v>528344735</v>
      </c>
    </row>
    <row r="34" spans="1:17" ht="24" customHeight="1">
      <c r="A34" s="24" t="s">
        <v>34</v>
      </c>
      <c r="C34" s="32">
        <v>1000000</v>
      </c>
      <c r="D34" s="33"/>
      <c r="E34" s="32">
        <v>17246767500</v>
      </c>
      <c r="F34" s="33"/>
      <c r="G34" s="32">
        <v>18131472000</v>
      </c>
      <c r="H34" s="33"/>
      <c r="I34" s="32">
        <v>-884704500</v>
      </c>
      <c r="J34" s="33"/>
      <c r="K34" s="32">
        <v>1000000</v>
      </c>
      <c r="L34" s="33"/>
      <c r="M34" s="32">
        <v>17246767500</v>
      </c>
      <c r="N34" s="33"/>
      <c r="O34" s="32">
        <v>16700040000</v>
      </c>
      <c r="P34" s="33"/>
      <c r="Q34" s="32">
        <v>546727500</v>
      </c>
    </row>
    <row r="35" spans="1:17" ht="24" customHeight="1">
      <c r="A35" s="24" t="s">
        <v>35</v>
      </c>
      <c r="C35" s="32">
        <v>0</v>
      </c>
      <c r="D35" s="33"/>
      <c r="E35" s="32">
        <v>0</v>
      </c>
      <c r="F35" s="33"/>
      <c r="G35" s="32">
        <v>2253179089</v>
      </c>
      <c r="H35" s="33"/>
      <c r="I35" s="32">
        <v>-2253179089</v>
      </c>
      <c r="J35" s="33"/>
      <c r="K35" s="33">
        <v>0</v>
      </c>
      <c r="L35" s="33"/>
      <c r="M35" s="33">
        <v>0</v>
      </c>
      <c r="N35" s="33"/>
      <c r="O35" s="33">
        <v>0</v>
      </c>
      <c r="P35" s="33"/>
      <c r="Q35" s="33">
        <v>0</v>
      </c>
    </row>
    <row r="36" spans="1:17" ht="24" customHeight="1">
      <c r="A36" s="24" t="s">
        <v>36</v>
      </c>
      <c r="C36" s="32">
        <v>6489569</v>
      </c>
      <c r="D36" s="33"/>
      <c r="E36" s="32">
        <v>65154656251</v>
      </c>
      <c r="F36" s="33"/>
      <c r="G36" s="32">
        <v>79733816957</v>
      </c>
      <c r="H36" s="33"/>
      <c r="I36" s="32">
        <v>-14579160706</v>
      </c>
      <c r="J36" s="33"/>
      <c r="K36" s="32">
        <v>6489569</v>
      </c>
      <c r="L36" s="33"/>
      <c r="M36" s="32">
        <v>65154656251</v>
      </c>
      <c r="N36" s="33"/>
      <c r="O36" s="32">
        <v>67670529116</v>
      </c>
      <c r="P36" s="33"/>
      <c r="Q36" s="32">
        <v>-2515872865</v>
      </c>
    </row>
    <row r="37" spans="1:17" ht="24" customHeight="1">
      <c r="A37" s="24" t="s">
        <v>37</v>
      </c>
      <c r="C37" s="32">
        <v>1430000</v>
      </c>
      <c r="D37" s="33"/>
      <c r="E37" s="32">
        <v>18436744755</v>
      </c>
      <c r="F37" s="33"/>
      <c r="G37" s="32">
        <v>20512213740</v>
      </c>
      <c r="H37" s="33"/>
      <c r="I37" s="32">
        <v>-2075468985</v>
      </c>
      <c r="J37" s="33"/>
      <c r="K37" s="32">
        <v>1430000</v>
      </c>
      <c r="L37" s="33"/>
      <c r="M37" s="32">
        <v>18436744755</v>
      </c>
      <c r="N37" s="33"/>
      <c r="O37" s="32">
        <v>20512213740</v>
      </c>
      <c r="P37" s="33"/>
      <c r="Q37" s="32">
        <v>-2075468985</v>
      </c>
    </row>
    <row r="38" spans="1:17" ht="36">
      <c r="A38" s="24" t="s">
        <v>38</v>
      </c>
      <c r="C38" s="32">
        <v>501380</v>
      </c>
      <c r="D38" s="33"/>
      <c r="E38" s="32">
        <v>10516172248</v>
      </c>
      <c r="F38" s="33"/>
      <c r="G38" s="32">
        <v>12485985424</v>
      </c>
      <c r="H38" s="33"/>
      <c r="I38" s="32">
        <v>-1969813176</v>
      </c>
      <c r="J38" s="33"/>
      <c r="K38" s="32">
        <v>501380</v>
      </c>
      <c r="L38" s="33"/>
      <c r="M38" s="32">
        <v>10516172248</v>
      </c>
      <c r="N38" s="33"/>
      <c r="O38" s="32">
        <v>11836286273</v>
      </c>
      <c r="P38" s="33"/>
      <c r="Q38" s="32">
        <v>-1320114025</v>
      </c>
    </row>
    <row r="39" spans="1:17" ht="36">
      <c r="A39" s="24" t="s">
        <v>90</v>
      </c>
      <c r="C39" s="32">
        <v>2400</v>
      </c>
      <c r="D39" s="33"/>
      <c r="E39" s="32">
        <v>2329977615</v>
      </c>
      <c r="F39" s="33"/>
      <c r="G39" s="32">
        <v>2338376092</v>
      </c>
      <c r="H39" s="33"/>
      <c r="I39" s="32">
        <v>-8398477</v>
      </c>
      <c r="J39" s="33"/>
      <c r="K39" s="32">
        <v>2400</v>
      </c>
      <c r="L39" s="33"/>
      <c r="M39" s="32">
        <v>2329977615</v>
      </c>
      <c r="N39" s="33"/>
      <c r="O39" s="32">
        <v>2291589374</v>
      </c>
      <c r="P39" s="33"/>
      <c r="Q39" s="32">
        <v>38388241</v>
      </c>
    </row>
    <row r="40" spans="1:17" ht="18">
      <c r="A40" s="24" t="s">
        <v>39</v>
      </c>
      <c r="C40" s="32">
        <v>2000000</v>
      </c>
      <c r="D40" s="33"/>
      <c r="E40" s="32">
        <v>23956605000</v>
      </c>
      <c r="F40" s="33"/>
      <c r="G40" s="32">
        <v>28449711000</v>
      </c>
      <c r="H40" s="33"/>
      <c r="I40" s="32">
        <v>-4493106000</v>
      </c>
      <c r="J40" s="33"/>
      <c r="K40" s="32">
        <v>2000000</v>
      </c>
      <c r="L40" s="33"/>
      <c r="M40" s="32">
        <v>23956605000</v>
      </c>
      <c r="N40" s="33"/>
      <c r="O40" s="32">
        <v>25149465000</v>
      </c>
      <c r="P40" s="33"/>
      <c r="Q40" s="32">
        <v>-1192860000</v>
      </c>
    </row>
    <row r="41" spans="1:17" ht="18">
      <c r="A41" s="24" t="s">
        <v>40</v>
      </c>
      <c r="C41" s="32">
        <v>722222</v>
      </c>
      <c r="D41" s="33"/>
      <c r="E41" s="32">
        <v>12872391289</v>
      </c>
      <c r="F41" s="33"/>
      <c r="G41" s="32">
        <v>14071325670</v>
      </c>
      <c r="H41" s="33"/>
      <c r="I41" s="32">
        <v>-1198934381</v>
      </c>
      <c r="J41" s="33"/>
      <c r="K41" s="32">
        <v>722222</v>
      </c>
      <c r="L41" s="33"/>
      <c r="M41" s="32">
        <v>12872391289</v>
      </c>
      <c r="N41" s="33"/>
      <c r="O41" s="32">
        <v>12779061068</v>
      </c>
      <c r="P41" s="33"/>
      <c r="Q41" s="32">
        <v>93330221</v>
      </c>
    </row>
    <row r="42" spans="1:17" ht="18">
      <c r="A42" s="24" t="s">
        <v>41</v>
      </c>
      <c r="C42" s="32">
        <v>49019</v>
      </c>
      <c r="D42" s="33"/>
      <c r="E42" s="32">
        <v>606168072</v>
      </c>
      <c r="F42" s="33"/>
      <c r="G42" s="32">
        <v>722626407</v>
      </c>
      <c r="H42" s="33"/>
      <c r="I42" s="32">
        <v>-116458335</v>
      </c>
      <c r="J42" s="33"/>
      <c r="K42" s="32">
        <v>49019</v>
      </c>
      <c r="L42" s="33"/>
      <c r="M42" s="32">
        <v>606168072</v>
      </c>
      <c r="N42" s="33"/>
      <c r="O42" s="32">
        <v>670488150</v>
      </c>
      <c r="P42" s="33"/>
      <c r="Q42" s="32">
        <v>-64320078</v>
      </c>
    </row>
    <row r="43" spans="1:17" ht="18">
      <c r="A43" s="24" t="s">
        <v>42</v>
      </c>
      <c r="C43" s="32">
        <v>0</v>
      </c>
      <c r="D43" s="33"/>
      <c r="E43" s="32">
        <v>0</v>
      </c>
      <c r="F43" s="33"/>
      <c r="G43" s="32">
        <v>4413582000</v>
      </c>
      <c r="H43" s="33"/>
      <c r="I43" s="32">
        <v>-4413582000</v>
      </c>
      <c r="J43" s="33"/>
      <c r="K43" s="33">
        <v>0</v>
      </c>
      <c r="L43" s="33"/>
      <c r="M43" s="33">
        <v>0</v>
      </c>
      <c r="N43" s="33"/>
      <c r="O43" s="33">
        <v>0</v>
      </c>
      <c r="P43" s="33"/>
      <c r="Q43" s="33">
        <v>0</v>
      </c>
    </row>
    <row r="44" spans="1:17" ht="18">
      <c r="A44" s="24" t="s">
        <v>43</v>
      </c>
      <c r="C44" s="32">
        <v>1119227</v>
      </c>
      <c r="D44" s="33"/>
      <c r="E44" s="32">
        <v>31541291442</v>
      </c>
      <c r="F44" s="33"/>
      <c r="G44" s="32">
        <v>28908125542</v>
      </c>
      <c r="H44" s="33"/>
      <c r="I44" s="32">
        <v>2633165900</v>
      </c>
      <c r="J44" s="33"/>
      <c r="K44" s="32">
        <v>1119227</v>
      </c>
      <c r="L44" s="33"/>
      <c r="M44" s="32">
        <v>31541291442</v>
      </c>
      <c r="N44" s="33"/>
      <c r="O44" s="32">
        <v>28908125542</v>
      </c>
      <c r="P44" s="33"/>
      <c r="Q44" s="32">
        <v>2633165900</v>
      </c>
    </row>
    <row r="45" spans="1:17" ht="18">
      <c r="A45" s="24" t="s">
        <v>44</v>
      </c>
      <c r="C45" s="32">
        <v>0</v>
      </c>
      <c r="D45" s="33"/>
      <c r="E45" s="32">
        <v>0</v>
      </c>
      <c r="F45" s="33"/>
      <c r="G45" s="32">
        <v>47542794</v>
      </c>
      <c r="H45" s="33"/>
      <c r="I45" s="32">
        <v>-47542794</v>
      </c>
      <c r="J45" s="33"/>
      <c r="K45" s="33">
        <v>0</v>
      </c>
      <c r="L45" s="33"/>
      <c r="M45" s="33">
        <v>0</v>
      </c>
      <c r="N45" s="33"/>
      <c r="O45" s="33">
        <v>0</v>
      </c>
      <c r="P45" s="33"/>
      <c r="Q45" s="33">
        <v>0</v>
      </c>
    </row>
    <row r="46" spans="1:17" ht="18">
      <c r="A46" s="24" t="s">
        <v>45</v>
      </c>
      <c r="C46" s="32">
        <v>450000</v>
      </c>
      <c r="D46" s="33"/>
      <c r="E46" s="32">
        <f>44763115252-30</f>
        <v>44763115222</v>
      </c>
      <c r="F46" s="33"/>
      <c r="G46" s="32">
        <f>54805952700-30</f>
        <v>54805952670</v>
      </c>
      <c r="H46" s="33"/>
      <c r="I46" s="32">
        <v>-10042837448</v>
      </c>
      <c r="J46" s="33"/>
      <c r="K46" s="32">
        <v>450000</v>
      </c>
      <c r="L46" s="33"/>
      <c r="M46" s="32">
        <f>44763115252-30</f>
        <v>44763115222</v>
      </c>
      <c r="N46" s="33"/>
      <c r="O46" s="32">
        <f>40114092510-30</f>
        <v>40114092480</v>
      </c>
      <c r="P46" s="33"/>
      <c r="Q46" s="32">
        <v>4649022742</v>
      </c>
    </row>
    <row r="47" spans="1:17" ht="18">
      <c r="A47" s="19" t="s">
        <v>46</v>
      </c>
      <c r="C47" s="34">
        <f>SUM(C9:$C$46)</f>
        <v>30738146</v>
      </c>
      <c r="D47" s="33"/>
      <c r="E47" s="34">
        <f>SUM(E9:$E$46)</f>
        <v>721439681875</v>
      </c>
      <c r="F47" s="33"/>
      <c r="G47" s="34">
        <f>SUM(G9:$G$46)</f>
        <v>779378607368</v>
      </c>
      <c r="H47" s="33"/>
      <c r="I47" s="34">
        <f>SUM(I9:$I$46)</f>
        <v>-57938925493</v>
      </c>
      <c r="J47" s="33"/>
      <c r="K47" s="34">
        <f>SUM(K9:$K$46)</f>
        <v>30738146</v>
      </c>
      <c r="L47" s="33"/>
      <c r="M47" s="34">
        <f>SUM(M9:$M$46)</f>
        <v>721439681875</v>
      </c>
      <c r="N47" s="33"/>
      <c r="O47" s="34">
        <f>SUM(O9:$O$46)</f>
        <v>714675666401</v>
      </c>
      <c r="P47" s="33"/>
      <c r="Q47" s="34">
        <f>SUM(Q9:$Q$46)</f>
        <v>6764015474</v>
      </c>
    </row>
    <row r="48" spans="1:17" ht="18">
      <c r="C48" s="21"/>
      <c r="E48" s="21"/>
      <c r="G48" s="21"/>
      <c r="I48" s="21"/>
      <c r="K48" s="21"/>
      <c r="M48" s="21"/>
      <c r="O48" s="21"/>
      <c r="Q48" s="21"/>
    </row>
    <row r="50" spans="1:17" ht="18">
      <c r="A50" s="27" t="s">
        <v>193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2" spans="1:17">
      <c r="O52" s="31"/>
    </row>
  </sheetData>
  <mergeCells count="7">
    <mergeCell ref="A50:Q5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0"/>
  <sheetViews>
    <sheetView rightToLeft="1" view="pageBreakPreview" zoomScale="60" zoomScaleNormal="100" workbookViewId="0">
      <selection activeCell="M48" sqref="M48"/>
    </sheetView>
  </sheetViews>
  <sheetFormatPr defaultRowHeight="17.25"/>
  <cols>
    <col min="1" max="1" width="2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0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8" width="1.42578125" style="7" customWidth="1"/>
    <col min="19" max="19" width="17" style="7" customWidth="1"/>
    <col min="20" max="20" width="1.42578125" style="7" customWidth="1"/>
    <col min="21" max="21" width="11.140625" style="7" customWidth="1"/>
    <col min="22" max="16384" width="9.140625" style="7"/>
  </cols>
  <sheetData>
    <row r="1" spans="1:2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spans="1:21" ht="18.75">
      <c r="A5" s="8" t="s">
        <v>196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7" spans="1:21" ht="18.75">
      <c r="C7" s="9" t="s">
        <v>151</v>
      </c>
      <c r="D7" s="10"/>
      <c r="E7" s="10"/>
      <c r="F7" s="10"/>
      <c r="G7" s="10"/>
      <c r="H7" s="10"/>
      <c r="I7" s="10"/>
      <c r="J7" s="10"/>
      <c r="K7" s="10"/>
      <c r="M7" s="9" t="s">
        <v>7</v>
      </c>
      <c r="N7" s="10"/>
      <c r="O7" s="10"/>
      <c r="P7" s="10"/>
      <c r="Q7" s="10"/>
      <c r="R7" s="10"/>
      <c r="S7" s="10"/>
      <c r="T7" s="10"/>
      <c r="U7" s="10"/>
    </row>
    <row r="8" spans="1:21" ht="37.5">
      <c r="A8" s="22" t="s">
        <v>197</v>
      </c>
      <c r="C8" s="23" t="s">
        <v>149</v>
      </c>
      <c r="E8" s="23" t="s">
        <v>198</v>
      </c>
      <c r="G8" s="23" t="s">
        <v>199</v>
      </c>
      <c r="I8" s="23" t="s">
        <v>200</v>
      </c>
      <c r="K8" s="23" t="s">
        <v>201</v>
      </c>
      <c r="M8" s="23" t="s">
        <v>149</v>
      </c>
      <c r="O8" s="23" t="s">
        <v>198</v>
      </c>
      <c r="Q8" s="23" t="s">
        <v>199</v>
      </c>
      <c r="S8" s="23" t="s">
        <v>200</v>
      </c>
      <c r="U8" s="23" t="s">
        <v>201</v>
      </c>
    </row>
    <row r="9" spans="1:21" ht="18">
      <c r="A9" s="24" t="s">
        <v>17</v>
      </c>
      <c r="C9" s="17">
        <v>0</v>
      </c>
      <c r="E9" s="32">
        <v>66083137</v>
      </c>
      <c r="F9" s="33"/>
      <c r="G9" s="32">
        <v>0</v>
      </c>
      <c r="H9" s="33"/>
      <c r="I9" s="32">
        <v>66083137</v>
      </c>
      <c r="K9" s="18">
        <v>-1.4343484520770091E-3</v>
      </c>
      <c r="M9" s="32">
        <v>0</v>
      </c>
      <c r="N9" s="33"/>
      <c r="O9" s="32">
        <v>66083137</v>
      </c>
      <c r="P9" s="33"/>
      <c r="Q9" s="32">
        <v>0</v>
      </c>
      <c r="R9" s="33"/>
      <c r="S9" s="32">
        <v>66083137</v>
      </c>
      <c r="U9" s="18">
        <v>2.4042516952492163E-3</v>
      </c>
    </row>
    <row r="10" spans="1:21" ht="18">
      <c r="A10" s="24" t="s">
        <v>202</v>
      </c>
      <c r="C10" s="17">
        <v>0</v>
      </c>
      <c r="E10" s="32">
        <v>-7749004650</v>
      </c>
      <c r="F10" s="33"/>
      <c r="G10" s="32">
        <v>0</v>
      </c>
      <c r="H10" s="33"/>
      <c r="I10" s="32">
        <v>-7749004650</v>
      </c>
      <c r="K10" s="18">
        <v>0.16819378330760909</v>
      </c>
      <c r="M10" s="32">
        <v>0</v>
      </c>
      <c r="N10" s="33"/>
      <c r="O10" s="32">
        <v>-2170155948</v>
      </c>
      <c r="P10" s="33"/>
      <c r="Q10" s="32">
        <v>0</v>
      </c>
      <c r="R10" s="33"/>
      <c r="S10" s="32">
        <v>-2170155948</v>
      </c>
      <c r="U10" s="18">
        <v>-7.8955106458311289E-2</v>
      </c>
    </row>
    <row r="11" spans="1:21" ht="18">
      <c r="A11" s="24" t="s">
        <v>19</v>
      </c>
      <c r="C11" s="17">
        <v>0</v>
      </c>
      <c r="E11" s="32">
        <v>-4828533224</v>
      </c>
      <c r="F11" s="33"/>
      <c r="G11" s="32">
        <v>0</v>
      </c>
      <c r="H11" s="33"/>
      <c r="I11" s="32">
        <v>-4828533224</v>
      </c>
      <c r="K11" s="18">
        <v>0.10480433390513544</v>
      </c>
      <c r="M11" s="32">
        <v>0</v>
      </c>
      <c r="N11" s="33"/>
      <c r="O11" s="32">
        <v>-2831909091</v>
      </c>
      <c r="P11" s="33"/>
      <c r="Q11" s="32">
        <v>0</v>
      </c>
      <c r="R11" s="33"/>
      <c r="S11" s="32">
        <v>-2831909091</v>
      </c>
      <c r="U11" s="18">
        <v>-0.10303115956538832</v>
      </c>
    </row>
    <row r="12" spans="1:21" ht="18">
      <c r="A12" s="24" t="s">
        <v>20</v>
      </c>
      <c r="C12" s="17">
        <v>0</v>
      </c>
      <c r="E12" s="32">
        <v>1100596240</v>
      </c>
      <c r="F12" s="33"/>
      <c r="G12" s="32">
        <v>0</v>
      </c>
      <c r="H12" s="33"/>
      <c r="I12" s="32">
        <v>1100596240</v>
      </c>
      <c r="K12" s="18">
        <v>-2.3888673947270032E-2</v>
      </c>
      <c r="M12" s="32">
        <v>42000000</v>
      </c>
      <c r="N12" s="33"/>
      <c r="O12" s="32">
        <v>1058487334</v>
      </c>
      <c r="P12" s="33"/>
      <c r="Q12" s="32">
        <v>0</v>
      </c>
      <c r="R12" s="33"/>
      <c r="S12" s="32">
        <v>1100487334</v>
      </c>
      <c r="U12" s="18">
        <v>4.0038180063543143E-2</v>
      </c>
    </row>
    <row r="13" spans="1:21" ht="36">
      <c r="A13" s="24" t="s">
        <v>21</v>
      </c>
      <c r="C13" s="17">
        <v>0</v>
      </c>
      <c r="E13" s="32">
        <v>1220346279</v>
      </c>
      <c r="F13" s="33"/>
      <c r="G13" s="32">
        <v>0</v>
      </c>
      <c r="H13" s="33"/>
      <c r="I13" s="32">
        <v>1220346279</v>
      </c>
      <c r="K13" s="18">
        <v>-2.6487873847175079E-2</v>
      </c>
      <c r="M13" s="32">
        <v>0</v>
      </c>
      <c r="N13" s="33"/>
      <c r="O13" s="32">
        <v>1220346279</v>
      </c>
      <c r="P13" s="33"/>
      <c r="Q13" s="32">
        <v>0</v>
      </c>
      <c r="R13" s="33"/>
      <c r="S13" s="32">
        <v>1220346279</v>
      </c>
      <c r="U13" s="18">
        <v>4.4398915415846903E-2</v>
      </c>
    </row>
    <row r="14" spans="1:21" ht="36">
      <c r="A14" s="24" t="s">
        <v>22</v>
      </c>
      <c r="C14" s="17">
        <v>0</v>
      </c>
      <c r="E14" s="32">
        <v>-2082925151</v>
      </c>
      <c r="F14" s="33"/>
      <c r="G14" s="32">
        <v>0</v>
      </c>
      <c r="H14" s="33"/>
      <c r="I14" s="32">
        <v>-2082925151</v>
      </c>
      <c r="K14" s="18">
        <v>4.5210330528484451E-2</v>
      </c>
      <c r="M14" s="32">
        <v>0</v>
      </c>
      <c r="N14" s="33"/>
      <c r="O14" s="32">
        <v>-2082925151</v>
      </c>
      <c r="P14" s="33"/>
      <c r="Q14" s="32">
        <v>0</v>
      </c>
      <c r="R14" s="33"/>
      <c r="S14" s="32">
        <v>-2082925151</v>
      </c>
      <c r="U14" s="18">
        <v>-7.578145579512939E-2</v>
      </c>
    </row>
    <row r="15" spans="1:21" ht="18">
      <c r="A15" s="24" t="s">
        <v>23</v>
      </c>
      <c r="C15" s="17">
        <v>0</v>
      </c>
      <c r="E15" s="32">
        <v>-946683518</v>
      </c>
      <c r="F15" s="33"/>
      <c r="G15" s="32">
        <v>0</v>
      </c>
      <c r="H15" s="33"/>
      <c r="I15" s="32">
        <v>-946683518</v>
      </c>
      <c r="K15" s="18">
        <v>2.0547965794210366E-2</v>
      </c>
      <c r="M15" s="32">
        <v>0</v>
      </c>
      <c r="N15" s="33"/>
      <c r="O15" s="32">
        <v>257897347</v>
      </c>
      <c r="P15" s="33"/>
      <c r="Q15" s="32">
        <v>0</v>
      </c>
      <c r="R15" s="33"/>
      <c r="S15" s="32">
        <v>257897347</v>
      </c>
      <c r="U15" s="18">
        <v>9.382879837030518E-3</v>
      </c>
    </row>
    <row r="16" spans="1:21" ht="18">
      <c r="A16" s="24" t="s">
        <v>24</v>
      </c>
      <c r="C16" s="17">
        <v>0</v>
      </c>
      <c r="E16" s="32">
        <v>-38767950</v>
      </c>
      <c r="F16" s="33"/>
      <c r="G16" s="32">
        <v>0</v>
      </c>
      <c r="H16" s="33"/>
      <c r="I16" s="32">
        <v>-38767950</v>
      </c>
      <c r="K16" s="18">
        <v>8.4146654649126123E-4</v>
      </c>
      <c r="M16" s="32">
        <v>0</v>
      </c>
      <c r="N16" s="33"/>
      <c r="O16" s="32">
        <v>483604758</v>
      </c>
      <c r="P16" s="33"/>
      <c r="Q16" s="32">
        <v>0</v>
      </c>
      <c r="R16" s="33"/>
      <c r="S16" s="32">
        <v>483604758</v>
      </c>
      <c r="U16" s="18">
        <v>1.759461811342411E-2</v>
      </c>
    </row>
    <row r="17" spans="1:21" ht="18">
      <c r="A17" s="24" t="s">
        <v>25</v>
      </c>
      <c r="C17" s="17">
        <v>0</v>
      </c>
      <c r="E17" s="32">
        <v>2696798816</v>
      </c>
      <c r="F17" s="33"/>
      <c r="G17" s="32">
        <v>791627238</v>
      </c>
      <c r="H17" s="33"/>
      <c r="I17" s="32">
        <v>3488426054</v>
      </c>
      <c r="K17" s="18">
        <v>-7.5717024613102257E-2</v>
      </c>
      <c r="M17" s="32">
        <v>0</v>
      </c>
      <c r="N17" s="33"/>
      <c r="O17" s="32">
        <v>2696798816</v>
      </c>
      <c r="P17" s="33"/>
      <c r="Q17" s="32">
        <v>791627238</v>
      </c>
      <c r="R17" s="33"/>
      <c r="S17" s="32">
        <v>3488426054</v>
      </c>
      <c r="U17" s="18">
        <v>0.12691670878277211</v>
      </c>
    </row>
    <row r="18" spans="1:21" ht="36">
      <c r="A18" s="24" t="s">
        <v>26</v>
      </c>
      <c r="C18" s="17">
        <v>0</v>
      </c>
      <c r="E18" s="32">
        <v>-497646</v>
      </c>
      <c r="F18" s="33"/>
      <c r="G18" s="32">
        <v>4680233</v>
      </c>
      <c r="H18" s="33"/>
      <c r="I18" s="32">
        <v>4182587</v>
      </c>
      <c r="K18" s="18">
        <v>-9.0783934623554888E-5</v>
      </c>
      <c r="M18" s="32">
        <v>0</v>
      </c>
      <c r="N18" s="33"/>
      <c r="O18" s="32">
        <v>0</v>
      </c>
      <c r="P18" s="33"/>
      <c r="Q18" s="32">
        <v>4680233</v>
      </c>
      <c r="R18" s="33"/>
      <c r="S18" s="32">
        <v>4680233</v>
      </c>
      <c r="U18" s="18">
        <v>1.7027729970523834E-4</v>
      </c>
    </row>
    <row r="19" spans="1:21" ht="18">
      <c r="A19" s="24" t="s">
        <v>27</v>
      </c>
      <c r="C19" s="17">
        <v>0</v>
      </c>
      <c r="E19" s="32">
        <v>-7306267500</v>
      </c>
      <c r="F19" s="33"/>
      <c r="G19" s="32">
        <v>0</v>
      </c>
      <c r="H19" s="33"/>
      <c r="I19" s="32">
        <v>-7306267500</v>
      </c>
      <c r="K19" s="18">
        <v>0.15858407991566076</v>
      </c>
      <c r="M19" s="32">
        <v>0</v>
      </c>
      <c r="N19" s="33"/>
      <c r="O19" s="32">
        <v>2594470500</v>
      </c>
      <c r="P19" s="33"/>
      <c r="Q19" s="32">
        <v>0</v>
      </c>
      <c r="R19" s="33"/>
      <c r="S19" s="32">
        <v>2594470500</v>
      </c>
      <c r="U19" s="18">
        <v>9.4392614834539132E-2</v>
      </c>
    </row>
    <row r="20" spans="1:21" ht="18">
      <c r="A20" s="24" t="s">
        <v>28</v>
      </c>
      <c r="C20" s="17">
        <v>0</v>
      </c>
      <c r="E20" s="32">
        <v>-3289140832</v>
      </c>
      <c r="F20" s="33"/>
      <c r="G20" s="32">
        <v>0</v>
      </c>
      <c r="H20" s="33"/>
      <c r="I20" s="32">
        <v>-3289140832</v>
      </c>
      <c r="K20" s="18">
        <v>7.1391496760247405E-2</v>
      </c>
      <c r="M20" s="32">
        <v>0</v>
      </c>
      <c r="N20" s="33"/>
      <c r="O20" s="32">
        <v>-2470539271</v>
      </c>
      <c r="P20" s="33"/>
      <c r="Q20" s="32">
        <v>0</v>
      </c>
      <c r="R20" s="33"/>
      <c r="S20" s="32">
        <v>-2470539271</v>
      </c>
      <c r="U20" s="18">
        <v>-8.9883720721089744E-2</v>
      </c>
    </row>
    <row r="21" spans="1:21" ht="18">
      <c r="A21" s="24" t="s">
        <v>29</v>
      </c>
      <c r="C21" s="17">
        <v>0</v>
      </c>
      <c r="E21" s="32">
        <v>848442</v>
      </c>
      <c r="F21" s="33"/>
      <c r="G21" s="32">
        <v>0</v>
      </c>
      <c r="H21" s="33"/>
      <c r="I21" s="32">
        <v>848442</v>
      </c>
      <c r="K21" s="18">
        <v>-1.8415612887401541E-5</v>
      </c>
      <c r="M21" s="32">
        <v>0</v>
      </c>
      <c r="N21" s="33"/>
      <c r="O21" s="32">
        <v>3380911</v>
      </c>
      <c r="P21" s="33"/>
      <c r="Q21" s="32">
        <v>0</v>
      </c>
      <c r="R21" s="33"/>
      <c r="S21" s="32">
        <v>3380911</v>
      </c>
      <c r="U21" s="18">
        <v>1.2300507167564885E-4</v>
      </c>
    </row>
    <row r="22" spans="1:21" ht="18">
      <c r="A22" s="24" t="s">
        <v>30</v>
      </c>
      <c r="C22" s="17">
        <v>0</v>
      </c>
      <c r="E22" s="32">
        <v>-129226500</v>
      </c>
      <c r="F22" s="33"/>
      <c r="G22" s="32">
        <v>0</v>
      </c>
      <c r="H22" s="33"/>
      <c r="I22" s="32">
        <v>-129226500</v>
      </c>
      <c r="K22" s="18">
        <v>2.8048884883042041E-3</v>
      </c>
      <c r="M22" s="32">
        <v>0</v>
      </c>
      <c r="N22" s="33"/>
      <c r="O22" s="32">
        <v>-113321700</v>
      </c>
      <c r="P22" s="33"/>
      <c r="Q22" s="32">
        <v>0</v>
      </c>
      <c r="R22" s="33"/>
      <c r="S22" s="32">
        <v>-113321700</v>
      </c>
      <c r="U22" s="18">
        <v>-4.1228958203591804E-3</v>
      </c>
    </row>
    <row r="23" spans="1:21" ht="18">
      <c r="A23" s="24" t="s">
        <v>31</v>
      </c>
      <c r="C23" s="17">
        <v>0</v>
      </c>
      <c r="E23" s="32">
        <v>-119267103</v>
      </c>
      <c r="F23" s="33"/>
      <c r="G23" s="32">
        <v>174102418</v>
      </c>
      <c r="H23" s="33"/>
      <c r="I23" s="32">
        <v>54835315</v>
      </c>
      <c r="K23" s="18">
        <v>-1.1902120988809171E-3</v>
      </c>
      <c r="M23" s="32">
        <v>12399000</v>
      </c>
      <c r="N23" s="33"/>
      <c r="O23" s="32">
        <v>0</v>
      </c>
      <c r="P23" s="33"/>
      <c r="Q23" s="32">
        <v>174102418</v>
      </c>
      <c r="R23" s="33"/>
      <c r="S23" s="32">
        <v>186501418</v>
      </c>
      <c r="U23" s="18">
        <v>6.7853369369084687E-3</v>
      </c>
    </row>
    <row r="24" spans="1:21" ht="18">
      <c r="A24" s="24" t="s">
        <v>32</v>
      </c>
      <c r="C24" s="17">
        <v>0</v>
      </c>
      <c r="E24" s="32">
        <v>0</v>
      </c>
      <c r="F24" s="33"/>
      <c r="G24" s="32">
        <v>49349611</v>
      </c>
      <c r="H24" s="33"/>
      <c r="I24" s="32">
        <v>49349611</v>
      </c>
      <c r="K24" s="18">
        <v>-1.0711437344212722E-3</v>
      </c>
      <c r="M24" s="32">
        <v>0</v>
      </c>
      <c r="N24" s="33"/>
      <c r="O24" s="32">
        <v>0</v>
      </c>
      <c r="P24" s="33"/>
      <c r="Q24" s="32">
        <v>49349611</v>
      </c>
      <c r="R24" s="33"/>
      <c r="S24" s="32">
        <v>49349611</v>
      </c>
      <c r="U24" s="18">
        <v>1.7954487527830189E-3</v>
      </c>
    </row>
    <row r="25" spans="1:21" ht="18">
      <c r="A25" s="24" t="s">
        <v>33</v>
      </c>
      <c r="C25" s="17">
        <v>0</v>
      </c>
      <c r="E25" s="32">
        <v>528344735</v>
      </c>
      <c r="F25" s="33"/>
      <c r="G25" s="32">
        <v>0</v>
      </c>
      <c r="H25" s="33"/>
      <c r="I25" s="32">
        <v>528344735</v>
      </c>
      <c r="K25" s="18">
        <v>-1.1467834113418186E-2</v>
      </c>
      <c r="M25" s="32">
        <v>0</v>
      </c>
      <c r="N25" s="33"/>
      <c r="O25" s="32">
        <v>528344735</v>
      </c>
      <c r="P25" s="33"/>
      <c r="Q25" s="32">
        <v>0</v>
      </c>
      <c r="R25" s="33"/>
      <c r="S25" s="32">
        <v>528344735</v>
      </c>
      <c r="U25" s="18">
        <v>1.9222358115350183E-2</v>
      </c>
    </row>
    <row r="26" spans="1:21" ht="18">
      <c r="A26" s="24" t="s">
        <v>34</v>
      </c>
      <c r="C26" s="17">
        <v>0</v>
      </c>
      <c r="E26" s="32">
        <v>-884704500</v>
      </c>
      <c r="F26" s="33"/>
      <c r="G26" s="32">
        <v>0</v>
      </c>
      <c r="H26" s="33"/>
      <c r="I26" s="32">
        <v>-884704500</v>
      </c>
      <c r="K26" s="18">
        <v>1.9202698112236474E-2</v>
      </c>
      <c r="M26" s="32">
        <v>2000000000</v>
      </c>
      <c r="N26" s="33"/>
      <c r="O26" s="32">
        <v>546727500</v>
      </c>
      <c r="P26" s="33"/>
      <c r="Q26" s="32">
        <v>0</v>
      </c>
      <c r="R26" s="33"/>
      <c r="S26" s="32">
        <v>2546727500</v>
      </c>
      <c r="U26" s="18">
        <v>9.2655618167957102E-2</v>
      </c>
    </row>
    <row r="27" spans="1:21" ht="18">
      <c r="A27" s="24" t="s">
        <v>35</v>
      </c>
      <c r="C27" s="17">
        <v>0</v>
      </c>
      <c r="E27" s="32">
        <v>-2253179089</v>
      </c>
      <c r="F27" s="33"/>
      <c r="G27" s="32">
        <v>3023125683</v>
      </c>
      <c r="H27" s="33"/>
      <c r="I27" s="32">
        <v>769946594</v>
      </c>
      <c r="K27" s="18">
        <v>-1.6711853513943584E-2</v>
      </c>
      <c r="M27" s="32">
        <v>649940000</v>
      </c>
      <c r="N27" s="33"/>
      <c r="O27" s="32">
        <v>0</v>
      </c>
      <c r="P27" s="33"/>
      <c r="Q27" s="32">
        <v>3023125683</v>
      </c>
      <c r="R27" s="33"/>
      <c r="S27" s="32">
        <v>3673065683</v>
      </c>
      <c r="U27" s="18">
        <v>0.1336343096895426</v>
      </c>
    </row>
    <row r="28" spans="1:21" ht="18">
      <c r="A28" s="24" t="s">
        <v>36</v>
      </c>
      <c r="C28" s="17">
        <v>0</v>
      </c>
      <c r="E28" s="32">
        <v>-14579160706</v>
      </c>
      <c r="F28" s="33"/>
      <c r="G28" s="32">
        <v>0</v>
      </c>
      <c r="H28" s="33"/>
      <c r="I28" s="32">
        <v>-14579160706</v>
      </c>
      <c r="K28" s="18">
        <v>0.31644376372799998</v>
      </c>
      <c r="M28" s="32">
        <v>2595827600</v>
      </c>
      <c r="N28" s="33"/>
      <c r="O28" s="32">
        <v>-2515872865</v>
      </c>
      <c r="P28" s="33"/>
      <c r="Q28" s="32">
        <v>0</v>
      </c>
      <c r="R28" s="33"/>
      <c r="S28" s="32">
        <v>79954735</v>
      </c>
      <c r="U28" s="18">
        <v>2.9089313233866582E-3</v>
      </c>
    </row>
    <row r="29" spans="1:21" ht="18">
      <c r="A29" s="24" t="s">
        <v>37</v>
      </c>
      <c r="C29" s="17">
        <v>0</v>
      </c>
      <c r="E29" s="32">
        <v>-2075468985</v>
      </c>
      <c r="F29" s="33"/>
      <c r="G29" s="32">
        <v>0</v>
      </c>
      <c r="H29" s="33"/>
      <c r="I29" s="32">
        <v>-2075468985</v>
      </c>
      <c r="K29" s="18">
        <v>4.5048492869952453E-2</v>
      </c>
      <c r="M29" s="32">
        <v>0</v>
      </c>
      <c r="N29" s="33"/>
      <c r="O29" s="32">
        <v>-2075468985</v>
      </c>
      <c r="P29" s="33"/>
      <c r="Q29" s="32">
        <v>0</v>
      </c>
      <c r="R29" s="33"/>
      <c r="S29" s="32">
        <v>-2075468985</v>
      </c>
      <c r="U29" s="18">
        <v>-7.5510183870711525E-2</v>
      </c>
    </row>
    <row r="30" spans="1:21" ht="36">
      <c r="A30" s="24" t="s">
        <v>38</v>
      </c>
      <c r="C30" s="17">
        <v>0</v>
      </c>
      <c r="E30" s="32">
        <v>-1969813176</v>
      </c>
      <c r="F30" s="33"/>
      <c r="G30" s="32">
        <v>0</v>
      </c>
      <c r="H30" s="33"/>
      <c r="I30" s="32">
        <v>-1969813176</v>
      </c>
      <c r="K30" s="18">
        <v>4.2755211210334897E-2</v>
      </c>
      <c r="M30" s="32">
        <v>0</v>
      </c>
      <c r="N30" s="33"/>
      <c r="O30" s="32">
        <v>-1320114025</v>
      </c>
      <c r="P30" s="33"/>
      <c r="Q30" s="32">
        <v>0</v>
      </c>
      <c r="R30" s="33"/>
      <c r="S30" s="32">
        <v>-1320114025</v>
      </c>
      <c r="U30" s="18">
        <v>-4.8028688204201267E-2</v>
      </c>
    </row>
    <row r="31" spans="1:21" ht="18">
      <c r="A31" s="24" t="s">
        <v>39</v>
      </c>
      <c r="C31" s="17">
        <v>0</v>
      </c>
      <c r="E31" s="32">
        <v>-4493106000</v>
      </c>
      <c r="F31" s="33"/>
      <c r="G31" s="32">
        <v>0</v>
      </c>
      <c r="H31" s="33"/>
      <c r="I31" s="32">
        <v>-4493106000</v>
      </c>
      <c r="K31" s="18">
        <v>9.7523815131807703E-2</v>
      </c>
      <c r="M31" s="32">
        <v>560000000</v>
      </c>
      <c r="N31" s="33"/>
      <c r="O31" s="32">
        <v>-1192860000</v>
      </c>
      <c r="P31" s="33"/>
      <c r="Q31" s="32">
        <v>0</v>
      </c>
      <c r="R31" s="33"/>
      <c r="S31" s="32">
        <v>-632860000</v>
      </c>
      <c r="U31" s="18">
        <v>-2.3024856217939819E-2</v>
      </c>
    </row>
    <row r="32" spans="1:21" ht="18">
      <c r="A32" s="24" t="s">
        <v>40</v>
      </c>
      <c r="C32" s="17">
        <v>0</v>
      </c>
      <c r="E32" s="32">
        <v>-1198934381</v>
      </c>
      <c r="F32" s="33"/>
      <c r="G32" s="32">
        <v>0</v>
      </c>
      <c r="H32" s="33"/>
      <c r="I32" s="32">
        <v>-1198934381</v>
      </c>
      <c r="K32" s="18">
        <v>2.6023124076710476E-2</v>
      </c>
      <c r="M32" s="32">
        <v>0</v>
      </c>
      <c r="N32" s="33"/>
      <c r="O32" s="32">
        <v>93330221</v>
      </c>
      <c r="P32" s="33"/>
      <c r="Q32" s="32">
        <v>0</v>
      </c>
      <c r="R32" s="33"/>
      <c r="S32" s="32">
        <v>93330221</v>
      </c>
      <c r="U32" s="18">
        <v>3.3955612920923231E-3</v>
      </c>
    </row>
    <row r="33" spans="1:21" ht="18">
      <c r="A33" s="24" t="s">
        <v>41</v>
      </c>
      <c r="C33" s="17">
        <v>0</v>
      </c>
      <c r="E33" s="32">
        <v>-116458335</v>
      </c>
      <c r="F33" s="33"/>
      <c r="G33" s="32">
        <v>0</v>
      </c>
      <c r="H33" s="33"/>
      <c r="I33" s="32">
        <v>-116458335</v>
      </c>
      <c r="K33" s="18">
        <v>2.5277527690417568E-3</v>
      </c>
      <c r="M33" s="32">
        <v>58822800</v>
      </c>
      <c r="N33" s="33"/>
      <c r="O33" s="32">
        <v>-64320078</v>
      </c>
      <c r="P33" s="33"/>
      <c r="Q33" s="32">
        <v>0</v>
      </c>
      <c r="R33" s="33"/>
      <c r="S33" s="32">
        <v>-5497278</v>
      </c>
      <c r="U33" s="18">
        <v>-2.0000321641444201E-4</v>
      </c>
    </row>
    <row r="34" spans="1:21" ht="18">
      <c r="A34" s="24" t="s">
        <v>203</v>
      </c>
      <c r="C34" s="17">
        <v>0</v>
      </c>
      <c r="E34" s="32">
        <v>-4413582000</v>
      </c>
      <c r="F34" s="33"/>
      <c r="G34" s="32">
        <v>5574540010</v>
      </c>
      <c r="H34" s="33"/>
      <c r="I34" s="32">
        <v>1160958010</v>
      </c>
      <c r="K34" s="18">
        <v>-2.5198838919676357E-2</v>
      </c>
      <c r="M34" s="32">
        <v>0</v>
      </c>
      <c r="N34" s="33"/>
      <c r="O34" s="32">
        <v>0</v>
      </c>
      <c r="P34" s="33"/>
      <c r="Q34" s="32">
        <v>5574540010</v>
      </c>
      <c r="R34" s="33"/>
      <c r="S34" s="32">
        <v>5574540010</v>
      </c>
      <c r="U34" s="18">
        <v>0.20281418040546537</v>
      </c>
    </row>
    <row r="35" spans="1:21" ht="18">
      <c r="A35" s="24" t="s">
        <v>43</v>
      </c>
      <c r="C35" s="17">
        <v>0</v>
      </c>
      <c r="E35" s="32">
        <v>2585623106</v>
      </c>
      <c r="F35" s="33"/>
      <c r="G35" s="32">
        <v>0</v>
      </c>
      <c r="H35" s="33"/>
      <c r="I35" s="32">
        <v>2585623106</v>
      </c>
      <c r="K35" s="18">
        <v>-5.6121495862789444E-2</v>
      </c>
      <c r="M35" s="32">
        <v>640000000</v>
      </c>
      <c r="N35" s="33"/>
      <c r="O35" s="32">
        <v>2633165900</v>
      </c>
      <c r="P35" s="33"/>
      <c r="Q35" s="32">
        <v>-707182390</v>
      </c>
      <c r="R35" s="33"/>
      <c r="S35" s="32">
        <v>2565983510</v>
      </c>
      <c r="U35" s="18">
        <v>9.3356194696069497E-2</v>
      </c>
    </row>
    <row r="36" spans="1:21" ht="18">
      <c r="A36" s="24" t="s">
        <v>45</v>
      </c>
      <c r="C36" s="17">
        <v>0</v>
      </c>
      <c r="E36" s="32">
        <v>-10042837448</v>
      </c>
      <c r="F36" s="33"/>
      <c r="G36" s="32">
        <v>0</v>
      </c>
      <c r="H36" s="33"/>
      <c r="I36" s="32">
        <v>-10042837448</v>
      </c>
      <c r="K36" s="18">
        <v>0.21798190887941382</v>
      </c>
      <c r="M36" s="32">
        <v>0</v>
      </c>
      <c r="N36" s="33"/>
      <c r="O36" s="32">
        <v>4649022742</v>
      </c>
      <c r="P36" s="33"/>
      <c r="Q36" s="32">
        <v>0</v>
      </c>
      <c r="R36" s="33"/>
      <c r="S36" s="32">
        <v>4649022742</v>
      </c>
      <c r="U36" s="18">
        <v>0.16914180101204426</v>
      </c>
    </row>
    <row r="37" spans="1:21" ht="18">
      <c r="A37" s="24" t="s">
        <v>204</v>
      </c>
      <c r="C37" s="17">
        <v>0</v>
      </c>
      <c r="E37" s="32">
        <v>0</v>
      </c>
      <c r="F37" s="33"/>
      <c r="G37" s="32">
        <v>0</v>
      </c>
      <c r="H37" s="33"/>
      <c r="I37" s="32">
        <v>0</v>
      </c>
      <c r="K37" s="17">
        <v>0</v>
      </c>
      <c r="L37" s="16"/>
      <c r="M37" s="32">
        <v>0</v>
      </c>
      <c r="N37" s="33"/>
      <c r="O37" s="32">
        <v>0</v>
      </c>
      <c r="P37" s="33"/>
      <c r="Q37" s="32">
        <v>-584054960</v>
      </c>
      <c r="R37" s="33"/>
      <c r="S37" s="32">
        <v>-584054960</v>
      </c>
      <c r="U37" s="18">
        <v>-2.1249220170929735E-2</v>
      </c>
    </row>
    <row r="38" spans="1:21" ht="18">
      <c r="A38" s="24" t="s">
        <v>192</v>
      </c>
      <c r="C38" s="17">
        <v>0</v>
      </c>
      <c r="E38" s="32">
        <v>0</v>
      </c>
      <c r="F38" s="33"/>
      <c r="G38" s="32">
        <v>0</v>
      </c>
      <c r="H38" s="33"/>
      <c r="I38" s="32">
        <v>0</v>
      </c>
      <c r="K38" s="17">
        <v>0</v>
      </c>
      <c r="L38" s="16"/>
      <c r="M38" s="32">
        <v>0</v>
      </c>
      <c r="N38" s="33"/>
      <c r="O38" s="32">
        <v>0</v>
      </c>
      <c r="P38" s="33"/>
      <c r="Q38" s="32">
        <v>-1146475</v>
      </c>
      <c r="R38" s="33"/>
      <c r="S38" s="32">
        <v>-1146475</v>
      </c>
      <c r="U38" s="18">
        <v>-4.1711313769968958E-5</v>
      </c>
    </row>
    <row r="39" spans="1:21" ht="18">
      <c r="A39" s="19" t="s">
        <v>46</v>
      </c>
      <c r="C39" s="19">
        <f>SUM(C9:$C$38)</f>
        <v>0</v>
      </c>
      <c r="E39" s="34">
        <f>SUM(E9:$E$38)</f>
        <v>-60318917939</v>
      </c>
      <c r="F39" s="33"/>
      <c r="G39" s="34">
        <f>SUM(G9:$G$38)</f>
        <v>9617425193</v>
      </c>
      <c r="H39" s="33"/>
      <c r="I39" s="34">
        <f>SUM(I9:$I$38)</f>
        <v>-50701492746</v>
      </c>
      <c r="K39" s="20">
        <f>SUM(K9:$K$38)</f>
        <v>1.1004866133733753</v>
      </c>
      <c r="M39" s="34">
        <f>SUM(M9:$M$38)</f>
        <v>6558989400</v>
      </c>
      <c r="N39" s="33"/>
      <c r="O39" s="34">
        <f>SUM(O9:$O$38)</f>
        <v>-5826934</v>
      </c>
      <c r="P39" s="33"/>
      <c r="Q39" s="34">
        <f>SUM(Q9:$Q$38)</f>
        <v>8325041368</v>
      </c>
      <c r="R39" s="33"/>
      <c r="S39" s="34">
        <f>SUM(S9:$S$38)</f>
        <v>14878203834</v>
      </c>
      <c r="U39" s="20">
        <f>SUM(U9:$U$38)</f>
        <v>0.54130219015114078</v>
      </c>
    </row>
    <row r="40" spans="1:21" ht="18">
      <c r="C40" s="21"/>
      <c r="E40" s="35"/>
      <c r="F40" s="33"/>
      <c r="G40" s="35"/>
      <c r="H40" s="33"/>
      <c r="I40" s="35"/>
      <c r="K40" s="21"/>
      <c r="M40" s="21"/>
      <c r="O40" s="21"/>
      <c r="Q40" s="21"/>
      <c r="S40" s="21"/>
      <c r="U40" s="21"/>
    </row>
  </sheetData>
  <mergeCells count="6">
    <mergeCell ref="A1:U1"/>
    <mergeCell ref="A2:U2"/>
    <mergeCell ref="A3:U3"/>
    <mergeCell ref="A5:U5"/>
    <mergeCell ref="C7:K7"/>
    <mergeCell ref="M7:U7"/>
  </mergeCells>
  <pageMargins left="0.66" right="0.17" top="0.17" bottom="0.17" header="0.17" footer="0.17"/>
  <pageSetup paperSize="9"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6"/>
  <sheetViews>
    <sheetView rightToLeft="1" topLeftCell="A19" workbookViewId="0">
      <selection activeCell="E18" sqref="E18"/>
    </sheetView>
  </sheetViews>
  <sheetFormatPr defaultRowHeight="17.25"/>
  <cols>
    <col min="1" max="1" width="2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7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205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151</v>
      </c>
      <c r="D7" s="10"/>
      <c r="E7" s="10"/>
      <c r="F7" s="10"/>
      <c r="G7" s="10"/>
      <c r="H7" s="10"/>
      <c r="I7" s="10"/>
      <c r="J7" s="10"/>
      <c r="K7" s="10"/>
      <c r="M7" s="9" t="s">
        <v>7</v>
      </c>
      <c r="N7" s="10"/>
      <c r="O7" s="10"/>
      <c r="P7" s="10"/>
      <c r="Q7" s="10"/>
    </row>
    <row r="8" spans="1:17" ht="18.75">
      <c r="C8" s="23" t="s">
        <v>206</v>
      </c>
      <c r="E8" s="23" t="s">
        <v>198</v>
      </c>
      <c r="G8" s="23" t="s">
        <v>199</v>
      </c>
      <c r="I8" s="23" t="s">
        <v>46</v>
      </c>
      <c r="K8" s="23" t="s">
        <v>206</v>
      </c>
      <c r="M8" s="23" t="s">
        <v>198</v>
      </c>
      <c r="O8" s="23" t="s">
        <v>199</v>
      </c>
      <c r="Q8" s="23" t="s">
        <v>46</v>
      </c>
    </row>
    <row r="9" spans="1:17" ht="21.75" customHeight="1">
      <c r="A9" s="24" t="s">
        <v>62</v>
      </c>
      <c r="C9" s="17">
        <v>1257947287</v>
      </c>
      <c r="E9" s="17">
        <v>0</v>
      </c>
      <c r="G9" s="17">
        <v>0</v>
      </c>
      <c r="I9" s="17">
        <v>1257947287</v>
      </c>
      <c r="K9" s="17">
        <v>1536622320</v>
      </c>
      <c r="M9" s="32">
        <v>-28763836</v>
      </c>
      <c r="O9" s="17">
        <v>0</v>
      </c>
      <c r="Q9" s="17">
        <v>1507858484</v>
      </c>
    </row>
    <row r="10" spans="1:17" ht="36">
      <c r="A10" s="24" t="s">
        <v>68</v>
      </c>
      <c r="C10" s="17">
        <v>0</v>
      </c>
      <c r="E10" s="17">
        <v>482730437</v>
      </c>
      <c r="G10" s="17">
        <v>0</v>
      </c>
      <c r="I10" s="17">
        <v>482730437</v>
      </c>
      <c r="K10" s="17">
        <v>0</v>
      </c>
      <c r="M10" s="17">
        <v>1404760733</v>
      </c>
      <c r="O10" s="17">
        <v>0</v>
      </c>
      <c r="Q10" s="17">
        <v>1404760733</v>
      </c>
    </row>
    <row r="11" spans="1:17" ht="36">
      <c r="A11" s="24" t="s">
        <v>72</v>
      </c>
      <c r="C11" s="17">
        <v>0</v>
      </c>
      <c r="E11" s="17">
        <v>297783669</v>
      </c>
      <c r="G11" s="17">
        <v>0</v>
      </c>
      <c r="I11" s="17">
        <v>297783669</v>
      </c>
      <c r="K11" s="17">
        <v>0</v>
      </c>
      <c r="M11" s="17">
        <v>1125767532</v>
      </c>
      <c r="O11" s="17">
        <v>0</v>
      </c>
      <c r="Q11" s="17">
        <v>1125767532</v>
      </c>
    </row>
    <row r="12" spans="1:17" ht="36">
      <c r="A12" s="24" t="s">
        <v>76</v>
      </c>
      <c r="C12" s="17">
        <v>0</v>
      </c>
      <c r="E12" s="17">
        <v>335753466</v>
      </c>
      <c r="G12" s="17">
        <v>0</v>
      </c>
      <c r="I12" s="17">
        <v>335753466</v>
      </c>
      <c r="K12" s="17">
        <v>0</v>
      </c>
      <c r="M12" s="17">
        <v>1183649651</v>
      </c>
      <c r="O12" s="17">
        <v>0</v>
      </c>
      <c r="Q12" s="17">
        <v>1183649651</v>
      </c>
    </row>
    <row r="13" spans="1:17" ht="36">
      <c r="A13" s="24" t="s">
        <v>79</v>
      </c>
      <c r="C13" s="17">
        <v>0</v>
      </c>
      <c r="E13" s="17">
        <v>310487616</v>
      </c>
      <c r="G13" s="17">
        <v>0</v>
      </c>
      <c r="I13" s="17">
        <v>310487616</v>
      </c>
      <c r="K13" s="17">
        <v>0</v>
      </c>
      <c r="M13" s="17">
        <v>703433548</v>
      </c>
      <c r="O13" s="17">
        <v>0</v>
      </c>
      <c r="Q13" s="17">
        <v>703433548</v>
      </c>
    </row>
    <row r="14" spans="1:17" ht="36">
      <c r="A14" s="24" t="s">
        <v>82</v>
      </c>
      <c r="C14" s="17">
        <v>0</v>
      </c>
      <c r="E14" s="17">
        <v>254998477</v>
      </c>
      <c r="G14" s="17">
        <v>0</v>
      </c>
      <c r="I14" s="17">
        <v>254998477</v>
      </c>
      <c r="K14" s="17">
        <v>0</v>
      </c>
      <c r="M14" s="17">
        <v>656958840</v>
      </c>
      <c r="O14" s="17">
        <v>0</v>
      </c>
      <c r="Q14" s="17">
        <v>656958840</v>
      </c>
    </row>
    <row r="15" spans="1:17" ht="36">
      <c r="A15" s="24" t="s">
        <v>84</v>
      </c>
      <c r="C15" s="17">
        <v>0</v>
      </c>
      <c r="E15" s="17">
        <v>142287111</v>
      </c>
      <c r="G15" s="17">
        <v>0</v>
      </c>
      <c r="I15" s="17">
        <v>142287111</v>
      </c>
      <c r="K15" s="17">
        <v>0</v>
      </c>
      <c r="M15" s="17">
        <v>335827260</v>
      </c>
      <c r="O15" s="17">
        <v>0</v>
      </c>
      <c r="Q15" s="17">
        <v>335827260</v>
      </c>
    </row>
    <row r="16" spans="1:17" ht="36">
      <c r="A16" s="24" t="s">
        <v>86</v>
      </c>
      <c r="C16" s="17">
        <v>0</v>
      </c>
      <c r="E16" s="17">
        <v>456854110</v>
      </c>
      <c r="G16" s="17">
        <v>0</v>
      </c>
      <c r="I16" s="17">
        <v>456854110</v>
      </c>
      <c r="K16" s="17">
        <v>0</v>
      </c>
      <c r="M16" s="17">
        <v>1069307253</v>
      </c>
      <c r="O16" s="17">
        <v>0</v>
      </c>
      <c r="Q16" s="17">
        <v>1069307253</v>
      </c>
    </row>
    <row r="17" spans="1:17" ht="36">
      <c r="A17" s="24" t="s">
        <v>88</v>
      </c>
      <c r="C17" s="17">
        <v>0</v>
      </c>
      <c r="E17" s="17">
        <v>107496037</v>
      </c>
      <c r="G17" s="17">
        <v>0</v>
      </c>
      <c r="I17" s="17">
        <v>107496037</v>
      </c>
      <c r="K17" s="17">
        <v>0</v>
      </c>
      <c r="M17" s="17">
        <v>280513186</v>
      </c>
      <c r="O17" s="17">
        <v>0</v>
      </c>
      <c r="Q17" s="17">
        <v>280513186</v>
      </c>
    </row>
    <row r="18" spans="1:17" ht="36">
      <c r="A18" s="24" t="s">
        <v>90</v>
      </c>
      <c r="C18" s="17">
        <v>34000032</v>
      </c>
      <c r="E18" s="32">
        <v>-8398477</v>
      </c>
      <c r="G18" s="17">
        <v>0</v>
      </c>
      <c r="I18" s="17">
        <v>25601555</v>
      </c>
      <c r="K18" s="17">
        <v>67967017</v>
      </c>
      <c r="M18" s="17">
        <v>38388241</v>
      </c>
      <c r="O18" s="17">
        <v>0</v>
      </c>
      <c r="Q18" s="17">
        <v>106355258</v>
      </c>
    </row>
    <row r="19" spans="1:17" ht="36">
      <c r="A19" s="24" t="s">
        <v>185</v>
      </c>
      <c r="C19" s="17">
        <v>0</v>
      </c>
      <c r="E19" s="17">
        <v>0</v>
      </c>
      <c r="G19" s="17">
        <v>0</v>
      </c>
      <c r="I19" s="17">
        <v>0</v>
      </c>
      <c r="J19" s="16"/>
      <c r="K19" s="17">
        <v>0</v>
      </c>
      <c r="M19" s="17">
        <v>0</v>
      </c>
      <c r="O19" s="17">
        <v>50985336</v>
      </c>
      <c r="Q19" s="17">
        <v>50985336</v>
      </c>
    </row>
    <row r="20" spans="1:17" ht="36">
      <c r="A20" s="24" t="s">
        <v>186</v>
      </c>
      <c r="C20" s="17">
        <v>0</v>
      </c>
      <c r="E20" s="17">
        <v>0</v>
      </c>
      <c r="G20" s="17">
        <v>0</v>
      </c>
      <c r="I20" s="17">
        <v>0</v>
      </c>
      <c r="J20" s="16"/>
      <c r="K20" s="17">
        <v>0</v>
      </c>
      <c r="M20" s="17">
        <v>0</v>
      </c>
      <c r="O20" s="17">
        <v>237484379</v>
      </c>
      <c r="Q20" s="17">
        <v>237484379</v>
      </c>
    </row>
    <row r="21" spans="1:17" ht="36">
      <c r="A21" s="24" t="s">
        <v>187</v>
      </c>
      <c r="C21" s="17">
        <v>0</v>
      </c>
      <c r="E21" s="17">
        <v>0</v>
      </c>
      <c r="G21" s="17">
        <v>0</v>
      </c>
      <c r="I21" s="17">
        <v>0</v>
      </c>
      <c r="J21" s="16"/>
      <c r="K21" s="17">
        <v>0</v>
      </c>
      <c r="M21" s="17">
        <v>0</v>
      </c>
      <c r="O21" s="17">
        <v>794931560</v>
      </c>
      <c r="Q21" s="17">
        <v>794931560</v>
      </c>
    </row>
    <row r="22" spans="1:17" ht="36">
      <c r="A22" s="24" t="s">
        <v>188</v>
      </c>
      <c r="C22" s="17">
        <v>0</v>
      </c>
      <c r="E22" s="17">
        <v>0</v>
      </c>
      <c r="G22" s="17">
        <v>0</v>
      </c>
      <c r="I22" s="17">
        <v>0</v>
      </c>
      <c r="J22" s="16"/>
      <c r="K22" s="17">
        <v>0</v>
      </c>
      <c r="M22" s="17">
        <v>0</v>
      </c>
      <c r="O22" s="17">
        <v>396892645</v>
      </c>
      <c r="Q22" s="17">
        <v>396892645</v>
      </c>
    </row>
    <row r="23" spans="1:17" ht="36">
      <c r="A23" s="24" t="s">
        <v>189</v>
      </c>
      <c r="C23" s="17">
        <v>0</v>
      </c>
      <c r="E23" s="17">
        <v>0</v>
      </c>
      <c r="G23" s="17">
        <v>0</v>
      </c>
      <c r="I23" s="17">
        <v>0</v>
      </c>
      <c r="J23" s="16"/>
      <c r="K23" s="17">
        <v>0</v>
      </c>
      <c r="M23" s="17">
        <v>0</v>
      </c>
      <c r="O23" s="17">
        <v>400045237</v>
      </c>
      <c r="Q23" s="17">
        <v>400045237</v>
      </c>
    </row>
    <row r="24" spans="1:17" ht="36">
      <c r="A24" s="24" t="s">
        <v>190</v>
      </c>
      <c r="C24" s="17">
        <v>0</v>
      </c>
      <c r="E24" s="17">
        <v>0</v>
      </c>
      <c r="G24" s="17">
        <v>0</v>
      </c>
      <c r="I24" s="17">
        <v>0</v>
      </c>
      <c r="J24" s="16"/>
      <c r="K24" s="17">
        <v>0</v>
      </c>
      <c r="M24" s="17">
        <v>0</v>
      </c>
      <c r="O24" s="17">
        <v>444795100</v>
      </c>
      <c r="Q24" s="17">
        <v>444795100</v>
      </c>
    </row>
    <row r="25" spans="1:17" ht="18">
      <c r="A25" s="19" t="s">
        <v>46</v>
      </c>
      <c r="C25" s="19">
        <f>SUM(C9:$C$24)</f>
        <v>1291947319</v>
      </c>
      <c r="E25" s="19">
        <f>SUM(E9:$E$24)</f>
        <v>2379992446</v>
      </c>
      <c r="G25" s="19">
        <f>SUM(G9:$G$24)</f>
        <v>0</v>
      </c>
      <c r="I25" s="19">
        <f>SUM(I9:$I$24)</f>
        <v>3671939765</v>
      </c>
      <c r="K25" s="19">
        <f>SUM(K9:$K$24)</f>
        <v>1604589337</v>
      </c>
      <c r="M25" s="19">
        <f>SUM(M9:$M$24)</f>
        <v>6769842408</v>
      </c>
      <c r="O25" s="19">
        <f>SUM(O9:$O$24)</f>
        <v>2325134257</v>
      </c>
      <c r="Q25" s="19">
        <f>SUM(Q9:$Q$24)</f>
        <v>10699566002</v>
      </c>
    </row>
    <row r="26" spans="1:17" ht="18">
      <c r="C26" s="21"/>
      <c r="E26" s="21"/>
      <c r="G26" s="21"/>
      <c r="I26" s="21"/>
      <c r="K26" s="21"/>
      <c r="M26" s="21"/>
      <c r="O26" s="21"/>
      <c r="Q26" s="2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27" bottom="0.2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workbookViewId="0">
      <selection activeCell="J20" sqref="J20"/>
    </sheetView>
  </sheetViews>
  <sheetFormatPr defaultRowHeight="17.25"/>
  <cols>
    <col min="1" max="1" width="25.57031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4.140625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6384" width="9.140625" style="7"/>
  </cols>
  <sheetData>
    <row r="1" spans="1:1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ht="18.75">
      <c r="A5" s="8" t="s">
        <v>207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18.75">
      <c r="A7" s="9" t="s">
        <v>208</v>
      </c>
      <c r="B7" s="10"/>
      <c r="C7" s="10"/>
      <c r="E7" s="9" t="s">
        <v>151</v>
      </c>
      <c r="F7" s="10"/>
      <c r="G7" s="10"/>
      <c r="I7" s="9" t="s">
        <v>7</v>
      </c>
      <c r="J7" s="10"/>
      <c r="K7" s="10"/>
    </row>
    <row r="8" spans="1:11" ht="37.5">
      <c r="A8" s="23" t="s">
        <v>209</v>
      </c>
      <c r="C8" s="23" t="s">
        <v>105</v>
      </c>
      <c r="E8" s="23" t="s">
        <v>210</v>
      </c>
      <c r="G8" s="23" t="s">
        <v>211</v>
      </c>
      <c r="I8" s="23" t="s">
        <v>210</v>
      </c>
      <c r="K8" s="23" t="s">
        <v>211</v>
      </c>
    </row>
    <row r="9" spans="1:11" ht="18">
      <c r="A9" s="24" t="s">
        <v>212</v>
      </c>
      <c r="C9" s="16" t="s">
        <v>117</v>
      </c>
      <c r="E9" s="17">
        <v>679452048</v>
      </c>
      <c r="G9" s="18">
        <f>E9/E15</f>
        <v>0.71693035214138934</v>
      </c>
      <c r="I9" s="17">
        <v>1358904096</v>
      </c>
      <c r="K9" s="18">
        <f>I9/I15</f>
        <v>0.71822094220544819</v>
      </c>
    </row>
    <row r="10" spans="1:11" ht="36">
      <c r="A10" s="24" t="s">
        <v>213</v>
      </c>
      <c r="C10" s="16" t="s">
        <v>113</v>
      </c>
      <c r="E10" s="17">
        <v>6335503</v>
      </c>
      <c r="G10" s="18">
        <f>E10/E15</f>
        <v>6.6849668201792341E-3</v>
      </c>
      <c r="I10" s="17">
        <v>7086468</v>
      </c>
      <c r="K10" s="18">
        <f>I10/I15</f>
        <v>3.7454075963494322E-3</v>
      </c>
    </row>
    <row r="11" spans="1:11" ht="18">
      <c r="A11" s="24" t="s">
        <v>214</v>
      </c>
      <c r="C11" s="16" t="s">
        <v>121</v>
      </c>
      <c r="E11" s="17">
        <v>4881637</v>
      </c>
      <c r="G11" s="18">
        <f>E11/E15</f>
        <v>5.1509061511231698E-3</v>
      </c>
      <c r="I11" s="17">
        <v>26421222</v>
      </c>
      <c r="K11" s="18">
        <f>I11/I15</f>
        <v>1.3964396026854949E-2</v>
      </c>
    </row>
    <row r="12" spans="1:11" ht="18">
      <c r="A12" s="24" t="s">
        <v>215</v>
      </c>
      <c r="C12" s="16" t="s">
        <v>129</v>
      </c>
      <c r="E12" s="17">
        <v>128184</v>
      </c>
      <c r="G12" s="18">
        <f>E12/E15</f>
        <v>1.3525457834647934E-4</v>
      </c>
      <c r="I12" s="17">
        <v>128184</v>
      </c>
      <c r="K12" s="18">
        <f>I12/I15</f>
        <v>6.7749029182161778E-5</v>
      </c>
    </row>
    <row r="13" spans="1:11" ht="18">
      <c r="A13" s="24" t="s">
        <v>215</v>
      </c>
      <c r="C13" s="16" t="s">
        <v>127</v>
      </c>
      <c r="E13" s="17">
        <v>256926554</v>
      </c>
      <c r="G13" s="18">
        <f>E13/E15</f>
        <v>0.27109852030896181</v>
      </c>
      <c r="I13" s="17">
        <v>260570450</v>
      </c>
      <c r="K13" s="18">
        <f>I13/I15</f>
        <v>0.13771917728467692</v>
      </c>
    </row>
    <row r="14" spans="1:11" ht="18">
      <c r="A14" s="24" t="s">
        <v>216</v>
      </c>
      <c r="C14" s="16" t="s">
        <v>217</v>
      </c>
      <c r="E14" s="30">
        <v>0</v>
      </c>
      <c r="F14" s="30"/>
      <c r="G14" s="30">
        <v>0</v>
      </c>
      <c r="H14" s="16"/>
      <c r="I14" s="17">
        <v>238931452</v>
      </c>
      <c r="K14" s="18">
        <f>I14/I15</f>
        <v>0.12628232785748836</v>
      </c>
    </row>
    <row r="15" spans="1:11" ht="18">
      <c r="A15" s="19" t="s">
        <v>46</v>
      </c>
      <c r="E15" s="19">
        <f>SUM(E9:$E$14)</f>
        <v>947723926</v>
      </c>
      <c r="G15" s="20">
        <f>SUM(G9:$G$14)</f>
        <v>1</v>
      </c>
      <c r="I15" s="19">
        <f>SUM(I9:$I$14)</f>
        <v>1892041872</v>
      </c>
      <c r="K15" s="20">
        <f>SUM(K9:$K$14)</f>
        <v>1</v>
      </c>
    </row>
    <row r="16" spans="1:11" ht="18">
      <c r="E16" s="21"/>
      <c r="G16" s="21"/>
      <c r="I16" s="21"/>
      <c r="K16" s="2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E11" sqref="E11"/>
    </sheetView>
  </sheetViews>
  <sheetFormatPr defaultRowHeight="17.25"/>
  <cols>
    <col min="1" max="1" width="29.425781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8.42578125" style="7" customWidth="1"/>
    <col min="6" max="16384" width="9.140625" style="7"/>
  </cols>
  <sheetData>
    <row r="1" spans="1:5" ht="20.100000000000001" customHeight="1">
      <c r="A1" s="5" t="s">
        <v>0</v>
      </c>
      <c r="B1" s="6"/>
      <c r="C1" s="6"/>
      <c r="D1" s="6"/>
      <c r="E1" s="6"/>
    </row>
    <row r="2" spans="1:5" ht="20.100000000000001" customHeight="1">
      <c r="A2" s="5" t="s">
        <v>135</v>
      </c>
      <c r="B2" s="6"/>
      <c r="C2" s="6"/>
      <c r="D2" s="6"/>
      <c r="E2" s="6"/>
    </row>
    <row r="3" spans="1:5" ht="20.100000000000001" customHeight="1">
      <c r="A3" s="5" t="s">
        <v>2</v>
      </c>
      <c r="B3" s="6"/>
      <c r="C3" s="6"/>
      <c r="D3" s="6"/>
      <c r="E3" s="6"/>
    </row>
    <row r="5" spans="1:5" ht="18.75">
      <c r="A5" s="8" t="s">
        <v>218</v>
      </c>
      <c r="B5" s="6"/>
      <c r="C5" s="6"/>
      <c r="D5" s="6"/>
      <c r="E5" s="6"/>
    </row>
    <row r="7" spans="1:5" ht="18.75">
      <c r="C7" s="22" t="s">
        <v>151</v>
      </c>
      <c r="E7" s="22" t="s">
        <v>7</v>
      </c>
    </row>
    <row r="8" spans="1:5" ht="18.75">
      <c r="A8" s="23" t="s">
        <v>147</v>
      </c>
      <c r="C8" s="23" t="s">
        <v>109</v>
      </c>
      <c r="E8" s="23" t="s">
        <v>109</v>
      </c>
    </row>
    <row r="9" spans="1:5" ht="18">
      <c r="A9" s="24" t="s">
        <v>219</v>
      </c>
      <c r="C9" s="17">
        <v>9944009</v>
      </c>
      <c r="E9" s="17">
        <v>16136261</v>
      </c>
    </row>
    <row r="10" spans="1:5" ht="36">
      <c r="A10" s="24" t="s">
        <v>220</v>
      </c>
      <c r="C10" s="17">
        <v>152608467</v>
      </c>
      <c r="E10" s="17">
        <v>104942336</v>
      </c>
    </row>
    <row r="11" spans="1:5" ht="18.75" thickBot="1">
      <c r="A11" s="19" t="s">
        <v>46</v>
      </c>
      <c r="C11" s="19">
        <f>SUM(C9:C10)</f>
        <v>162552476</v>
      </c>
      <c r="E11" s="19">
        <f>SUM(E9:E10)</f>
        <v>121078597</v>
      </c>
    </row>
    <row r="12" spans="1:5" ht="18">
      <c r="C12" s="21"/>
      <c r="E12" s="2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rightToLeft="1" workbookViewId="0">
      <selection activeCell="S45" sqref="S43:S45"/>
    </sheetView>
  </sheetViews>
  <sheetFormatPr defaultRowHeight="17.25"/>
  <cols>
    <col min="1" max="1" width="17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1.42578125" style="7" customWidth="1"/>
    <col min="10" max="10" width="17" style="7" customWidth="1"/>
    <col min="11" max="11" width="1.42578125" style="7" customWidth="1"/>
    <col min="12" max="12" width="11.42578125" style="7" customWidth="1"/>
    <col min="13" max="13" width="17" style="7" customWidth="1"/>
    <col min="14" max="14" width="1.42578125" style="7" customWidth="1"/>
    <col min="15" max="15" width="12.7109375" style="7" customWidth="1"/>
    <col min="16" max="16" width="1.42578125" style="7" customWidth="1"/>
    <col min="17" max="17" width="11.42578125" style="7" customWidth="1"/>
    <col min="18" max="18" width="1.42578125" style="7" customWidth="1"/>
    <col min="19" max="19" width="17" style="7" customWidth="1"/>
    <col min="20" max="20" width="1.42578125" style="7" customWidth="1"/>
    <col min="21" max="21" width="17" style="7" customWidth="1"/>
    <col min="22" max="22" width="1.42578125" style="7" customWidth="1"/>
    <col min="23" max="23" width="8.5703125" style="7" customWidth="1"/>
    <col min="24" max="16384" width="9.140625" style="7"/>
  </cols>
  <sheetData>
    <row r="1" spans="1:2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3" ht="18.7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.75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spans="1:23" ht="18.75">
      <c r="C8" s="9" t="s">
        <v>5</v>
      </c>
      <c r="D8" s="10"/>
      <c r="E8" s="10"/>
      <c r="F8" s="10"/>
      <c r="G8" s="10"/>
      <c r="I8" s="9" t="s">
        <v>6</v>
      </c>
      <c r="J8" s="10"/>
      <c r="K8" s="10"/>
      <c r="L8" s="10"/>
      <c r="M8" s="10"/>
      <c r="O8" s="9" t="s">
        <v>7</v>
      </c>
      <c r="P8" s="10"/>
      <c r="Q8" s="10"/>
      <c r="R8" s="10"/>
      <c r="S8" s="10"/>
      <c r="T8" s="10"/>
      <c r="U8" s="10"/>
      <c r="V8" s="10"/>
      <c r="W8" s="10"/>
    </row>
    <row r="9" spans="1:23" ht="18">
      <c r="A9" s="11" t="s">
        <v>8</v>
      </c>
      <c r="C9" s="11" t="s">
        <v>9</v>
      </c>
      <c r="E9" s="11" t="s">
        <v>10</v>
      </c>
      <c r="G9" s="11" t="s">
        <v>11</v>
      </c>
      <c r="I9" s="11" t="s">
        <v>12</v>
      </c>
      <c r="J9" s="6"/>
      <c r="L9" s="11" t="s">
        <v>13</v>
      </c>
      <c r="M9" s="6"/>
      <c r="O9" s="11" t="s">
        <v>9</v>
      </c>
      <c r="Q9" s="12" t="s">
        <v>14</v>
      </c>
      <c r="S9" s="11" t="s">
        <v>10</v>
      </c>
      <c r="U9" s="11" t="s">
        <v>11</v>
      </c>
      <c r="W9" s="12" t="s">
        <v>15</v>
      </c>
    </row>
    <row r="10" spans="1:23" ht="18">
      <c r="A10" s="13"/>
      <c r="C10" s="13"/>
      <c r="E10" s="13"/>
      <c r="G10" s="13"/>
      <c r="I10" s="14" t="s">
        <v>9</v>
      </c>
      <c r="J10" s="14" t="s">
        <v>10</v>
      </c>
      <c r="L10" s="14" t="s">
        <v>9</v>
      </c>
      <c r="M10" s="14" t="s">
        <v>16</v>
      </c>
      <c r="O10" s="13"/>
      <c r="Q10" s="13"/>
      <c r="S10" s="13"/>
      <c r="U10" s="13"/>
      <c r="W10" s="13"/>
    </row>
    <row r="11" spans="1:23" ht="18">
      <c r="A11" s="15" t="s">
        <v>17</v>
      </c>
      <c r="C11" s="17">
        <v>0</v>
      </c>
      <c r="E11" s="17">
        <v>0</v>
      </c>
      <c r="G11" s="17">
        <v>0</v>
      </c>
      <c r="H11" s="16"/>
      <c r="I11" s="17">
        <v>5335</v>
      </c>
      <c r="J11" s="17">
        <v>122818868</v>
      </c>
      <c r="L11" s="17">
        <v>0</v>
      </c>
      <c r="M11" s="17">
        <v>0</v>
      </c>
      <c r="O11" s="17">
        <v>5335</v>
      </c>
      <c r="Q11" s="17">
        <v>35620</v>
      </c>
      <c r="S11" s="17">
        <v>122818868</v>
      </c>
      <c r="U11" s="17">
        <v>188902005</v>
      </c>
      <c r="W11" s="18">
        <v>2.4815875310170036E-4</v>
      </c>
    </row>
    <row r="12" spans="1:23" ht="18">
      <c r="A12" s="15" t="s">
        <v>18</v>
      </c>
      <c r="C12" s="17">
        <v>206249</v>
      </c>
      <c r="E12" s="17">
        <v>11273373645</v>
      </c>
      <c r="G12" s="17">
        <v>40788680737</v>
      </c>
      <c r="I12" s="17">
        <v>0</v>
      </c>
      <c r="J12" s="17">
        <v>0</v>
      </c>
      <c r="L12" s="17">
        <v>0</v>
      </c>
      <c r="M12" s="17">
        <v>0</v>
      </c>
      <c r="N12" s="16"/>
      <c r="O12" s="17">
        <v>206249</v>
      </c>
      <c r="Q12" s="17">
        <v>161152</v>
      </c>
      <c r="S12" s="17">
        <v>11273373645</v>
      </c>
      <c r="U12" s="17">
        <v>33039676087</v>
      </c>
      <c r="W12" s="18">
        <v>4.3403905748030505E-2</v>
      </c>
    </row>
    <row r="13" spans="1:23" ht="18">
      <c r="A13" s="15" t="s">
        <v>19</v>
      </c>
      <c r="C13" s="17">
        <v>3685459</v>
      </c>
      <c r="E13" s="17">
        <v>6529795984</v>
      </c>
      <c r="G13" s="17">
        <v>19636523582</v>
      </c>
      <c r="I13" s="17">
        <v>0</v>
      </c>
      <c r="J13" s="17">
        <v>0</v>
      </c>
      <c r="L13" s="17">
        <v>0</v>
      </c>
      <c r="M13" s="17">
        <v>0</v>
      </c>
      <c r="N13" s="16"/>
      <c r="O13" s="17">
        <v>3685459</v>
      </c>
      <c r="Q13" s="17">
        <v>4042</v>
      </c>
      <c r="S13" s="17">
        <v>6529795984</v>
      </c>
      <c r="U13" s="17">
        <v>14807990358</v>
      </c>
      <c r="W13" s="18">
        <v>1.9453114979818671E-2</v>
      </c>
    </row>
    <row r="14" spans="1:23" ht="18">
      <c r="A14" s="15" t="s">
        <v>20</v>
      </c>
      <c r="C14" s="17">
        <v>1486153</v>
      </c>
      <c r="E14" s="17">
        <v>9789057595</v>
      </c>
      <c r="G14" s="17">
        <v>9723656985</v>
      </c>
      <c r="I14" s="17">
        <v>0</v>
      </c>
      <c r="J14" s="17">
        <v>0</v>
      </c>
      <c r="L14" s="17">
        <v>0</v>
      </c>
      <c r="M14" s="17">
        <v>0</v>
      </c>
      <c r="N14" s="16"/>
      <c r="O14" s="17">
        <v>1486153</v>
      </c>
      <c r="Q14" s="17">
        <v>7327</v>
      </c>
      <c r="S14" s="17">
        <v>9789057595</v>
      </c>
      <c r="U14" s="17">
        <v>10824253225</v>
      </c>
      <c r="W14" s="18">
        <v>1.4219717697401142E-2</v>
      </c>
    </row>
    <row r="15" spans="1:23" ht="36">
      <c r="A15" s="15" t="s">
        <v>21</v>
      </c>
      <c r="C15" s="17">
        <v>0</v>
      </c>
      <c r="E15" s="17">
        <v>0</v>
      </c>
      <c r="G15" s="17">
        <v>0</v>
      </c>
      <c r="H15" s="16"/>
      <c r="I15" s="17">
        <v>650804</v>
      </c>
      <c r="J15" s="17">
        <v>4970143313</v>
      </c>
      <c r="L15" s="17">
        <v>0</v>
      </c>
      <c r="M15" s="17">
        <v>0</v>
      </c>
      <c r="O15" s="17">
        <v>650804</v>
      </c>
      <c r="Q15" s="17">
        <v>9569</v>
      </c>
      <c r="S15" s="17">
        <v>4970143313</v>
      </c>
      <c r="U15" s="17">
        <v>6190489592</v>
      </c>
      <c r="W15" s="18">
        <v>8.132386833267195E-3</v>
      </c>
    </row>
    <row r="16" spans="1:23" ht="36">
      <c r="A16" s="15" t="s">
        <v>22</v>
      </c>
      <c r="C16" s="17">
        <v>0</v>
      </c>
      <c r="E16" s="17">
        <v>0</v>
      </c>
      <c r="G16" s="17">
        <v>0</v>
      </c>
      <c r="H16" s="16"/>
      <c r="I16" s="17">
        <v>1500000</v>
      </c>
      <c r="J16" s="17">
        <v>21471373376</v>
      </c>
      <c r="L16" s="17">
        <v>0</v>
      </c>
      <c r="M16" s="17">
        <v>0</v>
      </c>
      <c r="O16" s="17">
        <v>1500000</v>
      </c>
      <c r="Q16" s="17">
        <v>13003</v>
      </c>
      <c r="S16" s="17">
        <v>21471373376</v>
      </c>
      <c r="U16" s="17">
        <v>19388448225</v>
      </c>
      <c r="W16" s="18">
        <v>2.5470418570162218E-2</v>
      </c>
    </row>
    <row r="17" spans="1:23" ht="36">
      <c r="A17" s="15" t="s">
        <v>23</v>
      </c>
      <c r="C17" s="17">
        <v>150000</v>
      </c>
      <c r="E17" s="17">
        <v>13325142735</v>
      </c>
      <c r="G17" s="17">
        <v>15067014660</v>
      </c>
      <c r="I17" s="17">
        <v>0</v>
      </c>
      <c r="J17" s="17">
        <v>0</v>
      </c>
      <c r="L17" s="17">
        <v>0</v>
      </c>
      <c r="M17" s="17">
        <v>0</v>
      </c>
      <c r="N17" s="16"/>
      <c r="O17" s="17">
        <v>150000</v>
      </c>
      <c r="Q17" s="17">
        <v>94699</v>
      </c>
      <c r="S17" s="17">
        <v>13325142735</v>
      </c>
      <c r="U17" s="17">
        <v>14120331142</v>
      </c>
      <c r="W17" s="18">
        <v>1.8549743659850668E-2</v>
      </c>
    </row>
    <row r="18" spans="1:23" ht="18">
      <c r="A18" s="15" t="s">
        <v>24</v>
      </c>
      <c r="C18" s="17">
        <v>200000</v>
      </c>
      <c r="E18" s="17">
        <v>6802384122</v>
      </c>
      <c r="G18" s="17">
        <v>7324756830</v>
      </c>
      <c r="I18" s="17">
        <v>0</v>
      </c>
      <c r="J18" s="17">
        <v>0</v>
      </c>
      <c r="L18" s="17">
        <v>0</v>
      </c>
      <c r="M18" s="17">
        <v>0</v>
      </c>
      <c r="N18" s="16"/>
      <c r="O18" s="17">
        <v>200000</v>
      </c>
      <c r="Q18" s="17">
        <v>36648</v>
      </c>
      <c r="S18" s="17">
        <v>6802384122</v>
      </c>
      <c r="U18" s="17">
        <v>7285988880</v>
      </c>
      <c r="W18" s="18">
        <v>9.5715337461540154E-3</v>
      </c>
    </row>
    <row r="19" spans="1:23" ht="18">
      <c r="A19" s="15" t="s">
        <v>25</v>
      </c>
      <c r="C19" s="30">
        <v>0</v>
      </c>
      <c r="D19" s="30"/>
      <c r="E19" s="30">
        <v>0</v>
      </c>
      <c r="F19" s="30"/>
      <c r="G19" s="30">
        <v>0</v>
      </c>
      <c r="H19" s="16"/>
      <c r="I19" s="17">
        <v>2789534</v>
      </c>
      <c r="J19" s="17">
        <v>9305958965</v>
      </c>
      <c r="L19" s="17">
        <v>650000</v>
      </c>
      <c r="M19" s="17">
        <v>2942432604</v>
      </c>
      <c r="O19" s="17">
        <v>2139534</v>
      </c>
      <c r="Q19" s="17">
        <v>4624</v>
      </c>
      <c r="S19" s="17">
        <v>7137541829</v>
      </c>
      <c r="U19" s="17">
        <v>9834340645</v>
      </c>
      <c r="W19" s="18">
        <v>1.2919279030630573E-2</v>
      </c>
    </row>
    <row r="20" spans="1:23" ht="36">
      <c r="A20" s="15" t="s">
        <v>26</v>
      </c>
      <c r="C20" s="17">
        <v>908</v>
      </c>
      <c r="E20" s="17">
        <v>4565023</v>
      </c>
      <c r="G20" s="17">
        <v>5062669</v>
      </c>
      <c r="I20" s="17">
        <v>0</v>
      </c>
      <c r="J20" s="17">
        <v>0</v>
      </c>
      <c r="L20" s="17">
        <v>908</v>
      </c>
      <c r="M20" s="17">
        <v>9190255</v>
      </c>
      <c r="O20" s="17">
        <v>0</v>
      </c>
      <c r="Q20" s="17">
        <v>0</v>
      </c>
      <c r="S20" s="17">
        <v>0</v>
      </c>
      <c r="U20" s="17">
        <v>0</v>
      </c>
    </row>
    <row r="21" spans="1:23" ht="18">
      <c r="A21" s="15" t="s">
        <v>27</v>
      </c>
      <c r="C21" s="17">
        <v>3000000</v>
      </c>
      <c r="E21" s="17">
        <v>36469500738</v>
      </c>
      <c r="G21" s="17">
        <v>48459937500</v>
      </c>
      <c r="I21" s="17">
        <v>0</v>
      </c>
      <c r="J21" s="17">
        <v>0</v>
      </c>
      <c r="L21" s="17">
        <v>0</v>
      </c>
      <c r="M21" s="17">
        <v>0</v>
      </c>
      <c r="N21" s="16"/>
      <c r="O21" s="17">
        <v>3000000</v>
      </c>
      <c r="Q21" s="17">
        <v>13800</v>
      </c>
      <c r="S21" s="17">
        <v>36469500738</v>
      </c>
      <c r="U21" s="17">
        <v>41153670000</v>
      </c>
      <c r="W21" s="18">
        <v>5.4063181768551655E-2</v>
      </c>
    </row>
    <row r="22" spans="1:23" ht="18">
      <c r="A22" s="15" t="s">
        <v>28</v>
      </c>
      <c r="C22" s="17">
        <v>1200000</v>
      </c>
      <c r="E22" s="17">
        <v>13984791039</v>
      </c>
      <c r="G22" s="17">
        <v>14803392600</v>
      </c>
      <c r="I22" s="17">
        <v>1627514</v>
      </c>
      <c r="J22" s="17">
        <v>17126682304</v>
      </c>
      <c r="L22" s="17">
        <v>0</v>
      </c>
      <c r="M22" s="17">
        <v>0</v>
      </c>
      <c r="O22" s="17">
        <v>2827514</v>
      </c>
      <c r="Q22" s="17">
        <v>10190</v>
      </c>
      <c r="S22" s="17">
        <v>31111473343</v>
      </c>
      <c r="U22" s="17">
        <v>28640934072</v>
      </c>
      <c r="W22" s="18">
        <v>3.762532053048101E-2</v>
      </c>
    </row>
    <row r="23" spans="1:23" ht="18">
      <c r="A23" s="15" t="s">
        <v>29</v>
      </c>
      <c r="C23" s="17">
        <v>1816</v>
      </c>
      <c r="E23" s="17">
        <v>3457167</v>
      </c>
      <c r="G23" s="17">
        <v>5989636</v>
      </c>
      <c r="I23" s="17">
        <v>0</v>
      </c>
      <c r="J23" s="17">
        <v>0</v>
      </c>
      <c r="L23" s="17">
        <v>0</v>
      </c>
      <c r="M23" s="17">
        <v>0</v>
      </c>
      <c r="N23" s="16"/>
      <c r="O23" s="17">
        <v>1816</v>
      </c>
      <c r="Q23" s="17">
        <v>3788</v>
      </c>
      <c r="S23" s="17">
        <v>3457167</v>
      </c>
      <c r="U23" s="17">
        <v>6838078</v>
      </c>
      <c r="W23" s="18">
        <v>8.9831175168954358E-6</v>
      </c>
    </row>
    <row r="24" spans="1:23" ht="18">
      <c r="A24" s="15" t="s">
        <v>30</v>
      </c>
      <c r="C24" s="17">
        <v>200000</v>
      </c>
      <c r="E24" s="17">
        <v>4133262355</v>
      </c>
      <c r="G24" s="17">
        <v>4232664900</v>
      </c>
      <c r="I24" s="17">
        <v>0</v>
      </c>
      <c r="J24" s="17">
        <v>0</v>
      </c>
      <c r="L24" s="17">
        <v>0</v>
      </c>
      <c r="M24" s="17">
        <v>0</v>
      </c>
      <c r="N24" s="16"/>
      <c r="O24" s="17">
        <v>200000</v>
      </c>
      <c r="Q24" s="17">
        <v>20640</v>
      </c>
      <c r="S24" s="17">
        <v>4133262355</v>
      </c>
      <c r="U24" s="17">
        <v>4103438400</v>
      </c>
      <c r="W24" s="18">
        <v>5.3906476893860198E-3</v>
      </c>
    </row>
    <row r="25" spans="1:23" ht="18">
      <c r="A25" s="15" t="s">
        <v>31</v>
      </c>
      <c r="C25" s="17">
        <v>4133</v>
      </c>
      <c r="E25" s="17">
        <v>86873540</v>
      </c>
      <c r="G25" s="17">
        <v>205543685</v>
      </c>
      <c r="I25" s="17">
        <v>0</v>
      </c>
      <c r="J25" s="17">
        <v>0</v>
      </c>
      <c r="L25" s="17">
        <v>4133</v>
      </c>
      <c r="M25" s="17">
        <v>258829753</v>
      </c>
      <c r="O25" s="17">
        <v>0</v>
      </c>
      <c r="Q25" s="17">
        <v>0</v>
      </c>
      <c r="S25" s="17">
        <v>0</v>
      </c>
      <c r="U25" s="17">
        <v>0</v>
      </c>
    </row>
    <row r="26" spans="1:23" ht="18">
      <c r="A26" s="15" t="s">
        <v>32</v>
      </c>
      <c r="C26" s="17">
        <v>0</v>
      </c>
      <c r="E26" s="17">
        <v>0</v>
      </c>
      <c r="G26" s="17">
        <v>0</v>
      </c>
      <c r="H26" s="16"/>
      <c r="I26" s="17">
        <v>10978</v>
      </c>
      <c r="J26" s="17">
        <v>782738877</v>
      </c>
      <c r="L26" s="17">
        <v>10978</v>
      </c>
      <c r="M26" s="17">
        <v>827137578</v>
      </c>
      <c r="O26" s="17">
        <v>0</v>
      </c>
      <c r="Q26" s="17">
        <v>0</v>
      </c>
      <c r="S26" s="17">
        <v>0</v>
      </c>
      <c r="U26" s="17">
        <v>0</v>
      </c>
    </row>
    <row r="27" spans="1:23" ht="36">
      <c r="A27" s="15" t="s">
        <v>33</v>
      </c>
      <c r="C27" s="17">
        <v>0</v>
      </c>
      <c r="E27" s="17">
        <v>0</v>
      </c>
      <c r="G27" s="17">
        <v>0</v>
      </c>
      <c r="H27" s="16"/>
      <c r="I27" s="17">
        <v>607472</v>
      </c>
      <c r="J27" s="17">
        <v>12342878764</v>
      </c>
      <c r="L27" s="17">
        <v>0</v>
      </c>
      <c r="M27" s="17">
        <v>0</v>
      </c>
      <c r="O27" s="17">
        <v>607472</v>
      </c>
      <c r="Q27" s="17">
        <v>21315</v>
      </c>
      <c r="S27" s="17">
        <v>12342878764</v>
      </c>
      <c r="U27" s="17">
        <v>12871223499</v>
      </c>
      <c r="W27" s="18">
        <v>1.690880292353247E-2</v>
      </c>
    </row>
    <row r="28" spans="1:23" ht="18">
      <c r="A28" s="15" t="s">
        <v>34</v>
      </c>
      <c r="C28" s="17">
        <v>1000000</v>
      </c>
      <c r="E28" s="17">
        <v>15256339296</v>
      </c>
      <c r="G28" s="17">
        <v>18131472000</v>
      </c>
      <c r="I28" s="17">
        <v>0</v>
      </c>
      <c r="J28" s="17">
        <v>0</v>
      </c>
      <c r="L28" s="17">
        <v>0</v>
      </c>
      <c r="M28" s="17">
        <v>0</v>
      </c>
      <c r="N28" s="16"/>
      <c r="O28" s="17">
        <v>1000000</v>
      </c>
      <c r="Q28" s="17">
        <v>17350</v>
      </c>
      <c r="S28" s="17">
        <v>15256339296</v>
      </c>
      <c r="U28" s="17">
        <v>17246767500</v>
      </c>
      <c r="W28" s="18">
        <v>2.2656913132472735E-2</v>
      </c>
    </row>
    <row r="29" spans="1:23" ht="18">
      <c r="A29" s="15" t="s">
        <v>35</v>
      </c>
      <c r="C29" s="17">
        <v>812425</v>
      </c>
      <c r="E29" s="17">
        <v>7887194604</v>
      </c>
      <c r="G29" s="17">
        <v>14577018836</v>
      </c>
      <c r="I29" s="17">
        <v>0</v>
      </c>
      <c r="J29" s="17">
        <v>0</v>
      </c>
      <c r="L29" s="17">
        <v>812425</v>
      </c>
      <c r="M29" s="17">
        <v>15255651109</v>
      </c>
      <c r="O29" s="17">
        <v>0</v>
      </c>
      <c r="Q29" s="17">
        <v>0</v>
      </c>
      <c r="S29" s="17">
        <v>0</v>
      </c>
      <c r="U29" s="17">
        <v>0</v>
      </c>
    </row>
    <row r="30" spans="1:23" ht="18">
      <c r="A30" s="15" t="s">
        <v>36</v>
      </c>
      <c r="C30" s="17">
        <v>6489569</v>
      </c>
      <c r="E30" s="17">
        <v>63022305962</v>
      </c>
      <c r="G30" s="17">
        <v>79733816957</v>
      </c>
      <c r="I30" s="17">
        <v>0</v>
      </c>
      <c r="J30" s="17">
        <v>0</v>
      </c>
      <c r="L30" s="17">
        <v>0</v>
      </c>
      <c r="M30" s="17">
        <v>0</v>
      </c>
      <c r="N30" s="16"/>
      <c r="O30" s="17">
        <v>6489569</v>
      </c>
      <c r="Q30" s="17">
        <v>10100</v>
      </c>
      <c r="S30" s="17">
        <v>63022305962</v>
      </c>
      <c r="U30" s="17">
        <v>65154656251</v>
      </c>
      <c r="W30" s="18">
        <v>8.5593047326406449E-2</v>
      </c>
    </row>
    <row r="31" spans="1:23" ht="18">
      <c r="A31" s="15" t="s">
        <v>37</v>
      </c>
      <c r="C31" s="17">
        <v>0</v>
      </c>
      <c r="E31" s="17">
        <v>0</v>
      </c>
      <c r="G31" s="17">
        <v>0</v>
      </c>
      <c r="H31" s="16"/>
      <c r="I31" s="17">
        <v>1430000</v>
      </c>
      <c r="J31" s="17">
        <v>20512213740</v>
      </c>
      <c r="L31" s="17">
        <v>0</v>
      </c>
      <c r="M31" s="17">
        <v>0</v>
      </c>
      <c r="O31" s="17">
        <v>1430000</v>
      </c>
      <c r="Q31" s="17">
        <v>12970</v>
      </c>
      <c r="S31" s="17">
        <v>20512213740</v>
      </c>
      <c r="U31" s="17">
        <v>18436744755</v>
      </c>
      <c r="W31" s="18">
        <v>2.4220174844915565E-2</v>
      </c>
    </row>
    <row r="32" spans="1:23" ht="36">
      <c r="A32" s="15" t="s">
        <v>38</v>
      </c>
      <c r="C32" s="17">
        <v>251380</v>
      </c>
      <c r="E32" s="17">
        <v>9942361728</v>
      </c>
      <c r="G32" s="17">
        <v>6646922087</v>
      </c>
      <c r="I32" s="17">
        <v>250000</v>
      </c>
      <c r="J32" s="17">
        <v>5839063337</v>
      </c>
      <c r="L32" s="17">
        <v>0</v>
      </c>
      <c r="M32" s="17">
        <v>0</v>
      </c>
      <c r="O32" s="17">
        <v>501380</v>
      </c>
      <c r="Q32" s="17">
        <v>21100</v>
      </c>
      <c r="S32" s="17">
        <v>15781425065</v>
      </c>
      <c r="U32" s="17">
        <v>10516172248</v>
      </c>
      <c r="W32" s="18">
        <v>1.3814994671265587E-2</v>
      </c>
    </row>
    <row r="33" spans="1:23" ht="18">
      <c r="A33" s="15" t="s">
        <v>39</v>
      </c>
      <c r="C33" s="17">
        <v>2000000</v>
      </c>
      <c r="E33" s="17">
        <v>30084836851</v>
      </c>
      <c r="G33" s="17">
        <v>28449711000</v>
      </c>
      <c r="I33" s="17">
        <v>0</v>
      </c>
      <c r="J33" s="17">
        <v>0</v>
      </c>
      <c r="L33" s="17">
        <v>0</v>
      </c>
      <c r="M33" s="17">
        <v>0</v>
      </c>
      <c r="N33" s="16"/>
      <c r="O33" s="17">
        <v>2000000</v>
      </c>
      <c r="Q33" s="17">
        <v>12050</v>
      </c>
      <c r="S33" s="17">
        <v>30084836851</v>
      </c>
      <c r="U33" s="17">
        <v>23956605000</v>
      </c>
      <c r="W33" s="18">
        <v>3.1471562333867026E-2</v>
      </c>
    </row>
    <row r="34" spans="1:23" ht="18">
      <c r="A34" s="15" t="s">
        <v>40</v>
      </c>
      <c r="C34" s="17">
        <v>722222</v>
      </c>
      <c r="E34" s="17">
        <v>5304189974</v>
      </c>
      <c r="G34" s="17">
        <v>14071325670</v>
      </c>
      <c r="I34" s="17">
        <v>0</v>
      </c>
      <c r="J34" s="17">
        <v>0</v>
      </c>
      <c r="L34" s="17">
        <v>0</v>
      </c>
      <c r="M34" s="17">
        <v>0</v>
      </c>
      <c r="N34" s="16"/>
      <c r="O34" s="17">
        <v>722222</v>
      </c>
      <c r="Q34" s="17">
        <v>17930</v>
      </c>
      <c r="S34" s="17">
        <v>5304189974</v>
      </c>
      <c r="U34" s="17">
        <v>12872391289</v>
      </c>
      <c r="W34" s="18">
        <v>1.6910337038060712E-2</v>
      </c>
    </row>
    <row r="35" spans="1:23" ht="18">
      <c r="A35" s="15" t="s">
        <v>41</v>
      </c>
      <c r="C35" s="17">
        <v>49019</v>
      </c>
      <c r="E35" s="17">
        <v>375088022</v>
      </c>
      <c r="G35" s="17">
        <v>722626407</v>
      </c>
      <c r="I35" s="17">
        <v>0</v>
      </c>
      <c r="J35" s="17">
        <v>0</v>
      </c>
      <c r="L35" s="17">
        <v>0</v>
      </c>
      <c r="M35" s="17">
        <v>0</v>
      </c>
      <c r="N35" s="16"/>
      <c r="O35" s="17">
        <v>49019</v>
      </c>
      <c r="Q35" s="17">
        <v>12440</v>
      </c>
      <c r="S35" s="17">
        <v>375088022</v>
      </c>
      <c r="U35" s="17">
        <v>606168072</v>
      </c>
      <c r="W35" s="18">
        <v>7.963171852918222E-4</v>
      </c>
    </row>
    <row r="36" spans="1:23" ht="18">
      <c r="A36" s="15" t="s">
        <v>42</v>
      </c>
      <c r="C36" s="17">
        <v>1000000</v>
      </c>
      <c r="E36" s="17">
        <v>19929048743</v>
      </c>
      <c r="G36" s="17">
        <v>29871202500</v>
      </c>
      <c r="I36" s="17">
        <v>0</v>
      </c>
      <c r="J36" s="17">
        <v>0</v>
      </c>
      <c r="L36" s="17">
        <v>1000000</v>
      </c>
      <c r="M36" s="17">
        <v>30847519295</v>
      </c>
    </row>
    <row r="37" spans="1:23" ht="18">
      <c r="A37" s="15" t="s">
        <v>43</v>
      </c>
      <c r="C37" s="17">
        <v>0</v>
      </c>
      <c r="E37" s="17">
        <v>0</v>
      </c>
      <c r="G37" s="17">
        <v>0</v>
      </c>
      <c r="H37" s="16"/>
      <c r="I37" s="17">
        <v>0</v>
      </c>
      <c r="J37" s="17">
        <v>0</v>
      </c>
      <c r="L37" s="17">
        <v>0</v>
      </c>
      <c r="M37" s="17">
        <v>0</v>
      </c>
      <c r="N37" s="16"/>
      <c r="O37" s="17">
        <v>1119227</v>
      </c>
      <c r="Q37" s="17">
        <v>28350</v>
      </c>
      <c r="S37" s="17">
        <v>28908125542</v>
      </c>
      <c r="U37" s="17">
        <v>31541291442</v>
      </c>
      <c r="W37" s="18">
        <v>4.1435492203823102E-2</v>
      </c>
    </row>
    <row r="38" spans="1:23" ht="18">
      <c r="A38" s="15" t="s">
        <v>44</v>
      </c>
      <c r="C38" s="17">
        <v>1119227</v>
      </c>
      <c r="E38" s="17">
        <v>27788898542</v>
      </c>
      <c r="G38" s="17">
        <v>27836441336</v>
      </c>
      <c r="I38" s="17">
        <v>0</v>
      </c>
      <c r="J38" s="17">
        <v>0</v>
      </c>
      <c r="L38" s="17">
        <v>0</v>
      </c>
      <c r="M38" s="17">
        <v>0</v>
      </c>
      <c r="N38" s="16"/>
      <c r="O38" s="17">
        <v>0</v>
      </c>
      <c r="Q38" s="17">
        <v>0</v>
      </c>
      <c r="S38" s="17">
        <v>0</v>
      </c>
      <c r="U38" s="17">
        <v>0</v>
      </c>
    </row>
    <row r="39" spans="1:23" ht="18">
      <c r="A39" s="15" t="s">
        <v>45</v>
      </c>
      <c r="C39" s="17">
        <v>450000</v>
      </c>
      <c r="E39" s="17">
        <f>42131577349-30</f>
        <v>42131577319</v>
      </c>
      <c r="G39" s="17">
        <f>54805952700-30</f>
        <v>54805952670</v>
      </c>
      <c r="I39" s="17">
        <v>0</v>
      </c>
      <c r="J39" s="17">
        <v>0</v>
      </c>
      <c r="L39" s="17">
        <v>0</v>
      </c>
      <c r="M39" s="17">
        <v>0</v>
      </c>
      <c r="N39" s="16"/>
      <c r="O39" s="17">
        <v>450000</v>
      </c>
      <c r="Q39" s="17">
        <v>100069</v>
      </c>
      <c r="S39" s="17">
        <f>42131577349-30</f>
        <v>42131577319</v>
      </c>
      <c r="U39" s="17">
        <f>44763115252-30</f>
        <v>44763115222</v>
      </c>
      <c r="W39" s="18">
        <v>5.8804875394964845E-2</v>
      </c>
    </row>
    <row r="40" spans="1:23" ht="18.75" thickBot="1">
      <c r="A40" s="19" t="s">
        <v>46</v>
      </c>
      <c r="C40" s="19">
        <f>SUM(C11:$C$39)</f>
        <v>24028560</v>
      </c>
      <c r="E40" s="19">
        <f>SUM(E11:$E$39)</f>
        <v>324124044984</v>
      </c>
      <c r="G40" s="19">
        <f>SUM(G11:$G$39)</f>
        <v>435099713247</v>
      </c>
      <c r="I40" s="19">
        <f>SUM(I11:$I$39)</f>
        <v>8871637</v>
      </c>
      <c r="J40" s="19">
        <f>SUM(J11:$J$39)</f>
        <v>92473871544</v>
      </c>
      <c r="L40" s="19">
        <f>SUM(L11:$L$39)</f>
        <v>2478444</v>
      </c>
      <c r="M40" s="19">
        <f>SUM(M11:$M$39)</f>
        <v>50140760594</v>
      </c>
      <c r="O40" s="19">
        <f>SUM(O11:$O$39)</f>
        <v>30421753</v>
      </c>
      <c r="Q40" s="19">
        <f>SUM(Q11:$Q$39)</f>
        <v>668776</v>
      </c>
      <c r="S40" s="19">
        <f>SUM(S11:$S$39)</f>
        <v>386858305605</v>
      </c>
      <c r="U40" s="19">
        <f>SUM(U11:$U$39)</f>
        <v>427550435987</v>
      </c>
      <c r="W40" s="20">
        <f>SUM(W11:$W$39)</f>
        <v>0.56166890917895251</v>
      </c>
    </row>
    <row r="41" spans="1:23" ht="18">
      <c r="C41" s="21"/>
      <c r="E41" s="21"/>
      <c r="G41" s="21"/>
      <c r="I41" s="21"/>
      <c r="J41" s="21"/>
      <c r="L41" s="21"/>
      <c r="M41" s="21"/>
      <c r="O41" s="21"/>
      <c r="Q41" s="21"/>
      <c r="S41" s="21"/>
      <c r="U41" s="21"/>
      <c r="W41" s="21"/>
    </row>
    <row r="43" spans="1:23">
      <c r="S43" s="37"/>
      <c r="U43" s="36"/>
    </row>
    <row r="44" spans="1:23">
      <c r="S44" s="36"/>
    </row>
    <row r="47" spans="1:23">
      <c r="E47" s="31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4.140625" style="7" customWidth="1"/>
    <col min="4" max="4" width="1.42578125" style="7" customWidth="1"/>
    <col min="5" max="5" width="14.140625" style="7" customWidth="1"/>
    <col min="6" max="6" width="1.42578125" style="7" customWidth="1"/>
    <col min="7" max="7" width="14.140625" style="7" customWidth="1"/>
    <col min="8" max="8" width="1.42578125" style="7" customWidth="1"/>
    <col min="9" max="9" width="14.1406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4.140625" style="7" customWidth="1"/>
    <col min="14" max="14" width="1.42578125" style="7" customWidth="1"/>
    <col min="15" max="15" width="14.140625" style="7" customWidth="1"/>
    <col min="16" max="16" width="1.42578125" style="7" customWidth="1"/>
    <col min="17" max="17" width="14.140625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5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18.75">
      <c r="A8" s="22" t="s">
        <v>48</v>
      </c>
      <c r="C8" s="22" t="s">
        <v>49</v>
      </c>
      <c r="E8" s="22" t="s">
        <v>50</v>
      </c>
      <c r="G8" s="22" t="s">
        <v>51</v>
      </c>
      <c r="I8" s="22" t="s">
        <v>52</v>
      </c>
      <c r="K8" s="22" t="s">
        <v>49</v>
      </c>
      <c r="M8" s="22" t="s">
        <v>50</v>
      </c>
      <c r="O8" s="22" t="s">
        <v>51</v>
      </c>
      <c r="Q8" s="22" t="s">
        <v>52</v>
      </c>
    </row>
    <row r="9" spans="1:17" ht="18">
      <c r="A9" s="19" t="s">
        <v>46</v>
      </c>
      <c r="C9" s="19">
        <f>SUM($C$8)</f>
        <v>0</v>
      </c>
      <c r="E9" s="19">
        <f>SUM($E$8)</f>
        <v>0</v>
      </c>
      <c r="I9" s="19">
        <f>SUM($I$8)</f>
        <v>0</v>
      </c>
      <c r="K9" s="19">
        <f>SUM($K$8)</f>
        <v>0</v>
      </c>
      <c r="M9" s="19">
        <f>SUM($M$8)</f>
        <v>0</v>
      </c>
      <c r="Q9" s="19">
        <f>SUM($Q$8)</f>
        <v>0</v>
      </c>
    </row>
    <row r="10" spans="1:17" ht="18">
      <c r="C10" s="21"/>
      <c r="E10" s="21"/>
      <c r="I10" s="21"/>
      <c r="K10" s="21"/>
      <c r="M10" s="21"/>
      <c r="Q10" s="21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3"/>
  <sheetViews>
    <sheetView rightToLeft="1" topLeftCell="B2" workbookViewId="0">
      <selection activeCell="AG23" sqref="AG23"/>
    </sheetView>
  </sheetViews>
  <sheetFormatPr defaultRowHeight="17.25"/>
  <cols>
    <col min="1" max="1" width="17" style="7" customWidth="1"/>
    <col min="2" max="2" width="1.42578125" style="7" customWidth="1"/>
    <col min="3" max="3" width="8.5703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7.140625" style="7" customWidth="1"/>
    <col min="12" max="12" width="1.42578125" style="7" customWidth="1"/>
    <col min="13" max="13" width="7.140625" style="7" customWidth="1"/>
    <col min="14" max="14" width="1.42578125" style="7" customWidth="1"/>
    <col min="15" max="15" width="11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8.42578125" style="7" customWidth="1"/>
    <col min="20" max="20" width="1.42578125" style="7" customWidth="1"/>
    <col min="21" max="21" width="11.42578125" style="7" customWidth="1"/>
    <col min="22" max="22" width="18.42578125" style="7" customWidth="1"/>
    <col min="23" max="23" width="1.42578125" style="7" customWidth="1"/>
    <col min="24" max="24" width="11.42578125" style="7" customWidth="1"/>
    <col min="25" max="25" width="18.42578125" style="7" customWidth="1"/>
    <col min="26" max="26" width="1.42578125" style="7" customWidth="1"/>
    <col min="27" max="27" width="11.42578125" style="7" customWidth="1"/>
    <col min="28" max="28" width="1.42578125" style="7" customWidth="1"/>
    <col min="29" max="29" width="11.42578125" style="7" customWidth="1"/>
    <col min="30" max="30" width="1.42578125" style="7" customWidth="1"/>
    <col min="31" max="31" width="18.42578125" style="7" customWidth="1"/>
    <col min="32" max="32" width="1.42578125" style="7" customWidth="1"/>
    <col min="33" max="33" width="18.42578125" style="7" customWidth="1"/>
    <col min="34" max="34" width="1.42578125" style="7" customWidth="1"/>
    <col min="35" max="35" width="8.5703125" style="7" customWidth="1"/>
    <col min="36" max="16384" width="9.140625" style="7"/>
  </cols>
  <sheetData>
    <row r="1" spans="1:35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5" spans="1:35" ht="18.75">
      <c r="A5" s="8" t="s">
        <v>53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7" spans="1:35" ht="18.75">
      <c r="C7" s="9" t="s">
        <v>54</v>
      </c>
      <c r="D7" s="10"/>
      <c r="E7" s="10"/>
      <c r="F7" s="10"/>
      <c r="G7" s="10"/>
      <c r="H7" s="10"/>
      <c r="I7" s="10"/>
      <c r="J7" s="10"/>
      <c r="K7" s="10"/>
      <c r="L7" s="10"/>
      <c r="M7" s="10"/>
      <c r="O7" s="9" t="s">
        <v>5</v>
      </c>
      <c r="P7" s="10"/>
      <c r="Q7" s="10"/>
      <c r="R7" s="10"/>
      <c r="S7" s="10"/>
      <c r="U7" s="9" t="s">
        <v>6</v>
      </c>
      <c r="V7" s="10"/>
      <c r="W7" s="10"/>
      <c r="X7" s="10"/>
      <c r="Y7" s="10"/>
      <c r="AA7" s="9" t="s">
        <v>7</v>
      </c>
      <c r="AB7" s="10"/>
      <c r="AC7" s="10"/>
      <c r="AD7" s="10"/>
      <c r="AE7" s="10"/>
      <c r="AF7" s="10"/>
      <c r="AG7" s="10"/>
      <c r="AH7" s="10"/>
      <c r="AI7" s="10"/>
    </row>
    <row r="8" spans="1:35" ht="18">
      <c r="A8" s="11" t="s">
        <v>55</v>
      </c>
      <c r="C8" s="12" t="s">
        <v>56</v>
      </c>
      <c r="E8" s="12" t="s">
        <v>57</v>
      </c>
      <c r="G8" s="12" t="s">
        <v>58</v>
      </c>
      <c r="I8" s="12" t="s">
        <v>59</v>
      </c>
      <c r="K8" s="12" t="s">
        <v>60</v>
      </c>
      <c r="M8" s="12" t="s">
        <v>52</v>
      </c>
      <c r="O8" s="11" t="s">
        <v>9</v>
      </c>
      <c r="Q8" s="11" t="s">
        <v>10</v>
      </c>
      <c r="S8" s="11" t="s">
        <v>11</v>
      </c>
      <c r="U8" s="11" t="s">
        <v>12</v>
      </c>
      <c r="V8" s="6"/>
      <c r="X8" s="11" t="s">
        <v>13</v>
      </c>
      <c r="Y8" s="6"/>
      <c r="AA8" s="11" t="s">
        <v>9</v>
      </c>
      <c r="AC8" s="12" t="s">
        <v>61</v>
      </c>
      <c r="AE8" s="11" t="s">
        <v>10</v>
      </c>
      <c r="AG8" s="11" t="s">
        <v>11</v>
      </c>
      <c r="AI8" s="12" t="s">
        <v>15</v>
      </c>
    </row>
    <row r="9" spans="1:35" ht="18">
      <c r="A9" s="13"/>
      <c r="C9" s="13"/>
      <c r="E9" s="13"/>
      <c r="G9" s="13"/>
      <c r="I9" s="13"/>
      <c r="K9" s="13"/>
      <c r="M9" s="13"/>
      <c r="O9" s="13"/>
      <c r="Q9" s="13"/>
      <c r="S9" s="13"/>
      <c r="U9" s="14" t="s">
        <v>9</v>
      </c>
      <c r="V9" s="14" t="s">
        <v>10</v>
      </c>
      <c r="X9" s="14" t="s">
        <v>9</v>
      </c>
      <c r="Y9" s="14" t="s">
        <v>16</v>
      </c>
      <c r="AA9" s="13"/>
      <c r="AC9" s="13"/>
      <c r="AE9" s="13"/>
      <c r="AG9" s="13"/>
      <c r="AI9" s="13"/>
    </row>
    <row r="10" spans="1:35" ht="18">
      <c r="A10" s="15" t="s">
        <v>62</v>
      </c>
      <c r="C10" s="16" t="s">
        <v>63</v>
      </c>
      <c r="E10" s="16" t="s">
        <v>64</v>
      </c>
      <c r="G10" s="16" t="s">
        <v>65</v>
      </c>
      <c r="I10" s="16" t="s">
        <v>66</v>
      </c>
      <c r="K10" s="16" t="s">
        <v>67</v>
      </c>
      <c r="O10" s="17">
        <v>82900</v>
      </c>
      <c r="Q10" s="17">
        <v>79362945909</v>
      </c>
      <c r="S10" s="17">
        <v>79334182073</v>
      </c>
      <c r="U10" s="16" t="s">
        <v>71</v>
      </c>
      <c r="V10" s="16" t="s">
        <v>71</v>
      </c>
      <c r="X10" s="16" t="s">
        <v>71</v>
      </c>
      <c r="Y10" s="16" t="s">
        <v>71</v>
      </c>
      <c r="Z10" s="16"/>
      <c r="AA10" s="17">
        <v>82900</v>
      </c>
      <c r="AC10" s="17">
        <v>957160</v>
      </c>
      <c r="AE10" s="17">
        <v>79362945909</v>
      </c>
      <c r="AG10" s="17">
        <v>79334182073</v>
      </c>
      <c r="AI10" s="18">
        <v>0.10422055446991656</v>
      </c>
    </row>
    <row r="11" spans="1:35" ht="36">
      <c r="A11" s="15" t="s">
        <v>68</v>
      </c>
      <c r="C11" s="16" t="s">
        <v>63</v>
      </c>
      <c r="E11" s="16" t="s">
        <v>64</v>
      </c>
      <c r="G11" s="16" t="s">
        <v>69</v>
      </c>
      <c r="I11" s="16" t="s">
        <v>70</v>
      </c>
      <c r="K11" s="16" t="s">
        <v>71</v>
      </c>
      <c r="O11" s="17">
        <v>44598</v>
      </c>
      <c r="Q11" s="17">
        <v>34922561783</v>
      </c>
      <c r="S11" s="17">
        <v>41610819694</v>
      </c>
      <c r="U11" s="16" t="s">
        <v>71</v>
      </c>
      <c r="V11" s="16" t="s">
        <v>71</v>
      </c>
      <c r="X11" s="16" t="s">
        <v>71</v>
      </c>
      <c r="Y11" s="16" t="s">
        <v>71</v>
      </c>
      <c r="Z11" s="16"/>
      <c r="AA11" s="17">
        <v>44598</v>
      </c>
      <c r="AC11" s="17">
        <v>944015</v>
      </c>
      <c r="AE11" s="17">
        <v>34922561783</v>
      </c>
      <c r="AG11" s="17">
        <v>42093550131</v>
      </c>
      <c r="AI11" s="18">
        <v>5.52978932866958E-2</v>
      </c>
    </row>
    <row r="12" spans="1:35" ht="36">
      <c r="A12" s="15" t="s">
        <v>72</v>
      </c>
      <c r="C12" s="16" t="s">
        <v>73</v>
      </c>
      <c r="E12" s="16" t="s">
        <v>64</v>
      </c>
      <c r="G12" s="16" t="s">
        <v>74</v>
      </c>
      <c r="I12" s="16" t="s">
        <v>75</v>
      </c>
      <c r="K12" s="16" t="s">
        <v>71</v>
      </c>
      <c r="O12" s="17">
        <v>43499</v>
      </c>
      <c r="Q12" s="17">
        <v>32663216933</v>
      </c>
      <c r="S12" s="17">
        <v>36477825454</v>
      </c>
      <c r="U12" s="16" t="s">
        <v>71</v>
      </c>
      <c r="V12" s="16" t="s">
        <v>71</v>
      </c>
      <c r="X12" s="16" t="s">
        <v>71</v>
      </c>
      <c r="Y12" s="16" t="s">
        <v>71</v>
      </c>
      <c r="Z12" s="16"/>
      <c r="AA12" s="17">
        <v>43499</v>
      </c>
      <c r="AC12" s="17">
        <v>845589</v>
      </c>
      <c r="AE12" s="17">
        <v>32663216933</v>
      </c>
      <c r="AG12" s="17">
        <v>36775609123</v>
      </c>
      <c r="AI12" s="18">
        <v>4.8311765163737655E-2</v>
      </c>
    </row>
    <row r="13" spans="1:35" ht="36">
      <c r="A13" s="15" t="s">
        <v>76</v>
      </c>
      <c r="C13" s="16" t="s">
        <v>73</v>
      </c>
      <c r="E13" s="16" t="s">
        <v>64</v>
      </c>
      <c r="G13" s="16" t="s">
        <v>77</v>
      </c>
      <c r="I13" s="16" t="s">
        <v>78</v>
      </c>
      <c r="K13" s="16" t="s">
        <v>71</v>
      </c>
      <c r="O13" s="17">
        <v>40933</v>
      </c>
      <c r="Q13" s="17">
        <v>29794567974</v>
      </c>
      <c r="S13" s="17">
        <v>33618604904</v>
      </c>
      <c r="U13" s="16" t="s">
        <v>71</v>
      </c>
      <c r="V13" s="16" t="s">
        <v>71</v>
      </c>
      <c r="X13" s="16" t="s">
        <v>71</v>
      </c>
      <c r="Y13" s="16" t="s">
        <v>71</v>
      </c>
      <c r="Z13" s="16"/>
      <c r="AA13" s="17">
        <v>40933</v>
      </c>
      <c r="AC13" s="17">
        <v>829661</v>
      </c>
      <c r="AE13" s="17">
        <v>29794567974</v>
      </c>
      <c r="AG13" s="17">
        <v>33954358370</v>
      </c>
      <c r="AI13" s="18">
        <v>4.4605515094810581E-2</v>
      </c>
    </row>
    <row r="14" spans="1:35" ht="36">
      <c r="A14" s="15" t="s">
        <v>79</v>
      </c>
      <c r="C14" s="16" t="s">
        <v>63</v>
      </c>
      <c r="E14" s="16" t="s">
        <v>64</v>
      </c>
      <c r="G14" s="16" t="s">
        <v>80</v>
      </c>
      <c r="I14" s="16" t="s">
        <v>81</v>
      </c>
      <c r="K14" s="16" t="s">
        <v>71</v>
      </c>
      <c r="O14" s="17">
        <v>22266</v>
      </c>
      <c r="Q14" s="17">
        <v>17549009875</v>
      </c>
      <c r="S14" s="17">
        <v>21598446442</v>
      </c>
      <c r="U14" s="16" t="s">
        <v>71</v>
      </c>
      <c r="V14" s="16" t="s">
        <v>71</v>
      </c>
      <c r="X14" s="16" t="s">
        <v>71</v>
      </c>
      <c r="Y14" s="16" t="s">
        <v>71</v>
      </c>
      <c r="Z14" s="16"/>
      <c r="AA14" s="17">
        <v>22266</v>
      </c>
      <c r="AC14" s="17">
        <v>984142</v>
      </c>
      <c r="AE14" s="17">
        <v>17549009875</v>
      </c>
      <c r="AG14" s="17">
        <v>21908934058</v>
      </c>
      <c r="AI14" s="18">
        <v>2.8781556646900897E-2</v>
      </c>
    </row>
    <row r="15" spans="1:35" ht="36">
      <c r="A15" s="15" t="s">
        <v>82</v>
      </c>
      <c r="C15" s="16" t="s">
        <v>63</v>
      </c>
      <c r="E15" s="16" t="s">
        <v>64</v>
      </c>
      <c r="G15" s="16" t="s">
        <v>80</v>
      </c>
      <c r="I15" s="16" t="s">
        <v>83</v>
      </c>
      <c r="K15" s="16" t="s">
        <v>71</v>
      </c>
      <c r="O15" s="17">
        <v>23624</v>
      </c>
      <c r="Q15" s="17">
        <v>19915088952</v>
      </c>
      <c r="S15" s="17">
        <v>22624454086</v>
      </c>
      <c r="U15" s="16" t="s">
        <v>71</v>
      </c>
      <c r="V15" s="16" t="s">
        <v>71</v>
      </c>
      <c r="X15" s="16" t="s">
        <v>71</v>
      </c>
      <c r="Y15" s="16" t="s">
        <v>71</v>
      </c>
      <c r="Z15" s="16"/>
      <c r="AA15" s="17">
        <v>23624</v>
      </c>
      <c r="AC15" s="17">
        <v>968659</v>
      </c>
      <c r="AE15" s="17">
        <v>19915088952</v>
      </c>
      <c r="AG15" s="17">
        <v>22879452563</v>
      </c>
      <c r="AI15" s="18">
        <v>3.0056517503260924E-2</v>
      </c>
    </row>
    <row r="16" spans="1:35" ht="36">
      <c r="A16" s="15" t="s">
        <v>84</v>
      </c>
      <c r="C16" s="16" t="s">
        <v>73</v>
      </c>
      <c r="E16" s="16" t="s">
        <v>64</v>
      </c>
      <c r="G16" s="16" t="s">
        <v>69</v>
      </c>
      <c r="I16" s="16" t="s">
        <v>85</v>
      </c>
      <c r="K16" s="16" t="s">
        <v>71</v>
      </c>
      <c r="O16" s="17">
        <v>11417</v>
      </c>
      <c r="Q16" s="17">
        <v>9419761000</v>
      </c>
      <c r="S16" s="17">
        <v>11125094164</v>
      </c>
      <c r="U16" s="16" t="s">
        <v>71</v>
      </c>
      <c r="V16" s="16" t="s">
        <v>71</v>
      </c>
      <c r="X16" s="16" t="s">
        <v>71</v>
      </c>
      <c r="Y16" s="16" t="s">
        <v>71</v>
      </c>
      <c r="Z16" s="16"/>
      <c r="AA16" s="17">
        <v>11417</v>
      </c>
      <c r="AC16" s="17">
        <v>987074</v>
      </c>
      <c r="AE16" s="17">
        <v>9419761000</v>
      </c>
      <c r="AG16" s="17">
        <v>11267381275</v>
      </c>
      <c r="AI16" s="18">
        <v>1.480185076873825E-2</v>
      </c>
    </row>
    <row r="17" spans="1:35" ht="36">
      <c r="A17" s="15" t="s">
        <v>86</v>
      </c>
      <c r="C17" s="16" t="s">
        <v>73</v>
      </c>
      <c r="E17" s="16" t="s">
        <v>64</v>
      </c>
      <c r="G17" s="16" t="s">
        <v>69</v>
      </c>
      <c r="I17" s="16" t="s">
        <v>87</v>
      </c>
      <c r="K17" s="16" t="s">
        <v>71</v>
      </c>
      <c r="O17" s="17">
        <v>34894</v>
      </c>
      <c r="Q17" s="17">
        <v>28440513842</v>
      </c>
      <c r="S17" s="17">
        <v>33501343903</v>
      </c>
      <c r="U17" s="16" t="s">
        <v>71</v>
      </c>
      <c r="V17" s="16" t="s">
        <v>71</v>
      </c>
      <c r="X17" s="16" t="s">
        <v>71</v>
      </c>
      <c r="Y17" s="16" t="s">
        <v>71</v>
      </c>
      <c r="Z17" s="16"/>
      <c r="AA17" s="17">
        <v>34894</v>
      </c>
      <c r="AC17" s="17">
        <v>973358</v>
      </c>
      <c r="AE17" s="17">
        <v>28440513842</v>
      </c>
      <c r="AG17" s="17">
        <v>33958198013</v>
      </c>
      <c r="AI17" s="18">
        <v>4.4610559197011797E-2</v>
      </c>
    </row>
    <row r="18" spans="1:35" ht="36">
      <c r="A18" s="15" t="s">
        <v>88</v>
      </c>
      <c r="C18" s="16" t="s">
        <v>73</v>
      </c>
      <c r="E18" s="16" t="s">
        <v>64</v>
      </c>
      <c r="G18" s="16" t="s">
        <v>69</v>
      </c>
      <c r="I18" s="16" t="s">
        <v>89</v>
      </c>
      <c r="K18" s="16" t="s">
        <v>71</v>
      </c>
      <c r="O18" s="17">
        <v>9862</v>
      </c>
      <c r="Q18" s="17">
        <v>7939747101</v>
      </c>
      <c r="S18" s="17">
        <v>9280106630</v>
      </c>
      <c r="U18" s="16" t="s">
        <v>71</v>
      </c>
      <c r="V18" s="16" t="s">
        <v>71</v>
      </c>
      <c r="X18" s="16" t="s">
        <v>71</v>
      </c>
      <c r="Y18" s="16" t="s">
        <v>71</v>
      </c>
      <c r="Z18" s="16"/>
      <c r="AA18" s="17">
        <v>9862</v>
      </c>
      <c r="AC18" s="17">
        <v>952069</v>
      </c>
      <c r="AE18" s="17">
        <v>7939747101</v>
      </c>
      <c r="AG18" s="17">
        <v>9387602667</v>
      </c>
      <c r="AI18" s="18">
        <v>1.2332403631485632E-2</v>
      </c>
    </row>
    <row r="19" spans="1:35" ht="36">
      <c r="A19" s="15" t="s">
        <v>90</v>
      </c>
      <c r="C19" s="16" t="s">
        <v>73</v>
      </c>
      <c r="E19" s="16" t="s">
        <v>64</v>
      </c>
      <c r="G19" s="16" t="s">
        <v>91</v>
      </c>
      <c r="I19" s="16" t="s">
        <v>92</v>
      </c>
      <c r="K19" s="16" t="s">
        <v>93</v>
      </c>
      <c r="O19" s="17">
        <v>2400</v>
      </c>
      <c r="Q19" s="17">
        <v>2348224532</v>
      </c>
      <c r="S19" s="17">
        <v>2338376092</v>
      </c>
      <c r="U19" s="16" t="s">
        <v>71</v>
      </c>
      <c r="V19" s="16" t="s">
        <v>71</v>
      </c>
      <c r="X19" s="16" t="s">
        <v>71</v>
      </c>
      <c r="Y19" s="16" t="s">
        <v>71</v>
      </c>
      <c r="Z19" s="16"/>
      <c r="AA19" s="17">
        <v>2400</v>
      </c>
      <c r="AC19" s="17">
        <v>971000</v>
      </c>
      <c r="AE19" s="17">
        <v>2348224532</v>
      </c>
      <c r="AG19" s="17">
        <v>2329977615</v>
      </c>
      <c r="AI19" s="18">
        <v>3.0608692570164814E-3</v>
      </c>
    </row>
    <row r="20" spans="1:35" ht="18">
      <c r="A20" s="19" t="s">
        <v>46</v>
      </c>
      <c r="O20" s="19">
        <f>SUM(O10:$O$19)</f>
        <v>316393</v>
      </c>
      <c r="Q20" s="19">
        <f>SUM(Q10:$Q$19)</f>
        <v>262355637901</v>
      </c>
      <c r="S20" s="19">
        <f>SUM(S10:$S$19)</f>
        <v>291509253442</v>
      </c>
      <c r="U20" s="19">
        <f>SUM(U10:$U$19)</f>
        <v>0</v>
      </c>
      <c r="V20" s="19">
        <f>SUM(V10:$V$19)</f>
        <v>0</v>
      </c>
      <c r="X20" s="19">
        <f>SUM(X10:$X$19)</f>
        <v>0</v>
      </c>
      <c r="Y20" s="19">
        <f>SUM(Y10:$Y$19)</f>
        <v>0</v>
      </c>
      <c r="AA20" s="19">
        <f>SUM(AA10:$AA$19)</f>
        <v>316393</v>
      </c>
      <c r="AC20" s="19">
        <f>SUM(AC10:$AC$19)</f>
        <v>9412727</v>
      </c>
      <c r="AE20" s="19">
        <f>SUM(AE10:$AE$19)</f>
        <v>262355637901</v>
      </c>
      <c r="AG20" s="19">
        <f>SUM(AG10:$AG$19)</f>
        <v>293889245888</v>
      </c>
      <c r="AI20" s="20">
        <f>SUM(AI10:$AI$19)</f>
        <v>0.38607948501957462</v>
      </c>
    </row>
    <row r="21" spans="1:35" ht="18">
      <c r="O21" s="21"/>
      <c r="Q21" s="21"/>
      <c r="S21" s="21"/>
      <c r="U21" s="21"/>
      <c r="V21" s="21"/>
      <c r="X21" s="21"/>
      <c r="Y21" s="21"/>
      <c r="AA21" s="21"/>
      <c r="AC21" s="21"/>
      <c r="AE21" s="21"/>
      <c r="AG21" s="21"/>
      <c r="AI21" s="21"/>
    </row>
    <row r="23" spans="1:35">
      <c r="AG23" s="36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honeticPr fontId="8" type="noConversion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4.140625" style="7" customWidth="1"/>
    <col min="8" max="8" width="1.42578125" style="7" customWidth="1"/>
    <col min="9" max="9" width="8.5703125" style="7" customWidth="1"/>
    <col min="10" max="10" width="1.42578125" style="7" customWidth="1"/>
    <col min="11" max="11" width="21.28515625" style="7" customWidth="1"/>
    <col min="12" max="12" width="1.42578125" style="7" customWidth="1"/>
    <col min="13" max="13" width="28.42578125" style="7" customWidth="1"/>
    <col min="14" max="16384" width="9.140625" style="7"/>
  </cols>
  <sheetData>
    <row r="1" spans="1:1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ht="18.75">
      <c r="A5" s="8" t="s">
        <v>94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8.75">
      <c r="A6" s="8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13" ht="18.75">
      <c r="C8" s="9" t="s">
        <v>7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37.5">
      <c r="A9" s="22" t="s">
        <v>96</v>
      </c>
      <c r="C9" s="22" t="s">
        <v>9</v>
      </c>
      <c r="E9" s="22" t="s">
        <v>97</v>
      </c>
      <c r="G9" s="22" t="s">
        <v>98</v>
      </c>
      <c r="I9" s="22" t="s">
        <v>99</v>
      </c>
      <c r="K9" s="23" t="s">
        <v>100</v>
      </c>
      <c r="M9" s="22" t="s">
        <v>101</v>
      </c>
    </row>
    <row r="10" spans="1:13" ht="18">
      <c r="A10" s="19" t="s">
        <v>46</v>
      </c>
      <c r="K10" s="19">
        <f>SUM($K$9)</f>
        <v>0</v>
      </c>
    </row>
    <row r="11" spans="1:13" ht="18">
      <c r="K11" s="2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K20" sqref="K20"/>
    </sheetView>
  </sheetViews>
  <sheetFormatPr defaultRowHeight="17.25"/>
  <cols>
    <col min="1" max="1" width="21.285156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0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8.425781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0.710937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102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103</v>
      </c>
      <c r="D7" s="10"/>
      <c r="E7" s="10"/>
      <c r="F7" s="10"/>
      <c r="G7" s="10"/>
      <c r="H7" s="10"/>
      <c r="I7" s="10"/>
      <c r="K7" s="22" t="s">
        <v>5</v>
      </c>
      <c r="M7" s="9" t="s">
        <v>6</v>
      </c>
      <c r="N7" s="10"/>
      <c r="O7" s="10"/>
      <c r="Q7" s="9" t="s">
        <v>7</v>
      </c>
      <c r="R7" s="10"/>
      <c r="S7" s="10"/>
    </row>
    <row r="8" spans="1:19" ht="56.25">
      <c r="A8" s="22" t="s">
        <v>104</v>
      </c>
      <c r="C8" s="22" t="s">
        <v>105</v>
      </c>
      <c r="E8" s="22" t="s">
        <v>106</v>
      </c>
      <c r="G8" s="23" t="s">
        <v>107</v>
      </c>
      <c r="I8" s="23" t="s">
        <v>108</v>
      </c>
      <c r="K8" s="22" t="s">
        <v>109</v>
      </c>
      <c r="M8" s="22" t="s">
        <v>110</v>
      </c>
      <c r="O8" s="22" t="s">
        <v>111</v>
      </c>
      <c r="Q8" s="22" t="s">
        <v>109</v>
      </c>
      <c r="S8" s="23" t="s">
        <v>15</v>
      </c>
    </row>
    <row r="9" spans="1:19" ht="36">
      <c r="A9" s="15" t="s">
        <v>112</v>
      </c>
      <c r="C9" s="16" t="s">
        <v>113</v>
      </c>
      <c r="E9" s="24" t="s">
        <v>114</v>
      </c>
      <c r="G9" s="16" t="s">
        <v>115</v>
      </c>
      <c r="I9" s="16" t="s">
        <v>116</v>
      </c>
      <c r="K9" s="17">
        <v>1359690132</v>
      </c>
      <c r="M9" s="17">
        <v>685229364</v>
      </c>
      <c r="O9" s="17">
        <v>0</v>
      </c>
      <c r="Q9" s="17">
        <v>2044919496</v>
      </c>
      <c r="S9" s="18">
        <v>2.6863911387320508E-3</v>
      </c>
    </row>
    <row r="10" spans="1:19" ht="36">
      <c r="A10" s="15" t="s">
        <v>112</v>
      </c>
      <c r="C10" s="16" t="s">
        <v>117</v>
      </c>
      <c r="E10" s="24" t="s">
        <v>118</v>
      </c>
      <c r="G10" s="16" t="s">
        <v>115</v>
      </c>
      <c r="I10" s="16" t="s">
        <v>119</v>
      </c>
      <c r="K10" s="17">
        <v>40000000000</v>
      </c>
      <c r="M10" s="17">
        <v>0</v>
      </c>
      <c r="O10" s="17">
        <v>0</v>
      </c>
      <c r="P10" s="16"/>
      <c r="Q10" s="17">
        <v>40000000000</v>
      </c>
      <c r="S10" s="18">
        <v>5.2547616548950946E-2</v>
      </c>
    </row>
    <row r="11" spans="1:19" ht="18">
      <c r="A11" s="15" t="s">
        <v>120</v>
      </c>
      <c r="C11" s="16" t="s">
        <v>121</v>
      </c>
      <c r="E11" s="24" t="s">
        <v>114</v>
      </c>
      <c r="G11" s="16" t="s">
        <v>122</v>
      </c>
      <c r="I11" s="16" t="s">
        <v>116</v>
      </c>
      <c r="K11" s="17">
        <v>5630235532</v>
      </c>
      <c r="M11" s="17">
        <v>85134585251</v>
      </c>
      <c r="O11" s="17">
        <v>86838149406</v>
      </c>
      <c r="Q11" s="17">
        <v>3926671377</v>
      </c>
      <c r="S11" s="18">
        <v>5.15843054580843E-3</v>
      </c>
    </row>
    <row r="12" spans="1:19" ht="18">
      <c r="A12" s="15" t="s">
        <v>123</v>
      </c>
      <c r="C12" s="16" t="s">
        <v>124</v>
      </c>
      <c r="E12" s="24" t="s">
        <v>125</v>
      </c>
      <c r="G12" s="16" t="s">
        <v>126</v>
      </c>
      <c r="I12" s="16" t="s">
        <v>71</v>
      </c>
      <c r="K12" s="17">
        <v>50000000</v>
      </c>
      <c r="M12" s="17">
        <v>0</v>
      </c>
      <c r="O12" s="17">
        <v>0</v>
      </c>
      <c r="P12" s="16"/>
      <c r="Q12" s="17">
        <v>50000000</v>
      </c>
      <c r="S12" s="18">
        <v>6.5684520686188681E-5</v>
      </c>
    </row>
    <row r="13" spans="1:19" ht="18">
      <c r="A13" s="15" t="s">
        <v>123</v>
      </c>
      <c r="C13" s="16" t="s">
        <v>127</v>
      </c>
      <c r="E13" s="24" t="s">
        <v>114</v>
      </c>
      <c r="G13" s="16" t="s">
        <v>128</v>
      </c>
      <c r="I13" s="16" t="s">
        <v>71</v>
      </c>
      <c r="K13" s="17">
        <v>37817431145</v>
      </c>
      <c r="M13" s="17">
        <v>451024914</v>
      </c>
      <c r="O13" s="17">
        <v>38073357699</v>
      </c>
      <c r="Q13" s="17">
        <v>195098360</v>
      </c>
      <c r="S13" s="18">
        <v>2.5629884526522974E-4</v>
      </c>
    </row>
    <row r="14" spans="1:19" ht="18">
      <c r="A14" s="15" t="s">
        <v>123</v>
      </c>
      <c r="C14" s="16" t="s">
        <v>129</v>
      </c>
      <c r="E14" s="24" t="s">
        <v>114</v>
      </c>
      <c r="G14" s="16" t="s">
        <v>130</v>
      </c>
      <c r="I14" s="16" t="s">
        <v>131</v>
      </c>
      <c r="K14" s="17">
        <v>0</v>
      </c>
      <c r="L14" s="16"/>
      <c r="M14" s="17">
        <v>38073357699</v>
      </c>
      <c r="O14" s="17">
        <v>38000250000</v>
      </c>
      <c r="Q14" s="17">
        <v>73107699</v>
      </c>
      <c r="S14" s="18">
        <v>9.6040883345703112E-5</v>
      </c>
    </row>
    <row r="15" spans="1:19" ht="18">
      <c r="A15" s="19" t="s">
        <v>46</v>
      </c>
      <c r="K15" s="19">
        <f>SUM(K9:$K$14)</f>
        <v>84857356809</v>
      </c>
      <c r="M15" s="19">
        <f>SUM(M9:$M$14)</f>
        <v>124344197228</v>
      </c>
      <c r="O15" s="19">
        <f>SUM(O9:$O$14)</f>
        <v>162911757105</v>
      </c>
      <c r="Q15" s="19">
        <f>SUM(Q9:$Q$14)</f>
        <v>46289796932</v>
      </c>
      <c r="S15" s="20">
        <f>SUM(S9:$S$14)</f>
        <v>6.0810462482788548E-2</v>
      </c>
    </row>
    <row r="16" spans="1:19" ht="18">
      <c r="K16" s="21"/>
      <c r="M16" s="21"/>
      <c r="O16" s="21"/>
      <c r="Q16" s="21"/>
      <c r="S16" s="2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7.140625" style="7" customWidth="1"/>
    <col min="6" max="6" width="1.42578125" style="7" customWidth="1"/>
    <col min="7" max="7" width="7.1406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1.4257812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1.42578125" style="7" customWidth="1"/>
    <col min="18" max="18" width="14.140625" style="7" customWidth="1"/>
    <col min="19" max="19" width="1.42578125" style="7" customWidth="1"/>
    <col min="20" max="20" width="11.42578125" style="7" customWidth="1"/>
    <col min="21" max="21" width="14.140625" style="7" customWidth="1"/>
    <col min="22" max="22" width="1.42578125" style="7" customWidth="1"/>
    <col min="23" max="23" width="11.42578125" style="7" customWidth="1"/>
    <col min="24" max="24" width="1.42578125" style="7" customWidth="1"/>
    <col min="25" max="25" width="17" style="7" customWidth="1"/>
    <col min="26" max="26" width="1.42578125" style="7" customWidth="1"/>
    <col min="27" max="27" width="17" style="7" customWidth="1"/>
    <col min="28" max="28" width="1.42578125" style="7" customWidth="1"/>
    <col min="29" max="29" width="8.5703125" style="7" customWidth="1"/>
    <col min="30" max="16384" width="9.140625" style="7"/>
  </cols>
  <sheetData>
    <row r="1" spans="1:2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5" spans="1:29" ht="18.75">
      <c r="A5" s="8" t="s">
        <v>132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7" spans="1:29" ht="18.75">
      <c r="K7" s="22" t="s">
        <v>5</v>
      </c>
      <c r="M7" s="9" t="s">
        <v>6</v>
      </c>
      <c r="N7" s="10"/>
      <c r="O7" s="10"/>
      <c r="P7" s="10"/>
      <c r="Q7" s="10"/>
      <c r="R7" s="10"/>
      <c r="S7" s="10"/>
      <c r="T7" s="10"/>
      <c r="U7" s="10"/>
      <c r="W7" s="9" t="s">
        <v>7</v>
      </c>
      <c r="X7" s="10"/>
      <c r="Y7" s="10"/>
      <c r="Z7" s="10"/>
      <c r="AA7" s="10"/>
      <c r="AB7" s="10"/>
      <c r="AC7" s="10"/>
    </row>
    <row r="8" spans="1:29" ht="18">
      <c r="A8" s="11" t="s">
        <v>133</v>
      </c>
      <c r="C8" s="12" t="s">
        <v>59</v>
      </c>
      <c r="E8" s="12" t="s">
        <v>108</v>
      </c>
      <c r="G8" s="12" t="s">
        <v>134</v>
      </c>
      <c r="I8" s="12" t="s">
        <v>57</v>
      </c>
      <c r="K8" s="11" t="s">
        <v>9</v>
      </c>
      <c r="M8" s="11" t="s">
        <v>10</v>
      </c>
      <c r="O8" s="11" t="s">
        <v>11</v>
      </c>
      <c r="Q8" s="11" t="s">
        <v>12</v>
      </c>
      <c r="R8" s="6"/>
      <c r="T8" s="11" t="s">
        <v>13</v>
      </c>
      <c r="U8" s="6"/>
      <c r="W8" s="11" t="s">
        <v>9</v>
      </c>
      <c r="Y8" s="11" t="s">
        <v>10</v>
      </c>
      <c r="AA8" s="11" t="s">
        <v>11</v>
      </c>
      <c r="AC8" s="12" t="s">
        <v>15</v>
      </c>
    </row>
    <row r="9" spans="1:29" ht="18">
      <c r="A9" s="13"/>
      <c r="C9" s="13"/>
      <c r="E9" s="13"/>
      <c r="G9" s="13"/>
      <c r="I9" s="13"/>
      <c r="K9" s="13"/>
      <c r="M9" s="13"/>
      <c r="O9" s="13"/>
      <c r="Q9" s="14" t="s">
        <v>9</v>
      </c>
      <c r="R9" s="14" t="s">
        <v>10</v>
      </c>
      <c r="T9" s="14" t="s">
        <v>9</v>
      </c>
      <c r="U9" s="14" t="s">
        <v>16</v>
      </c>
      <c r="W9" s="13"/>
      <c r="Y9" s="13"/>
      <c r="AA9" s="13"/>
      <c r="AC9" s="13"/>
    </row>
    <row r="10" spans="1:29" ht="18">
      <c r="A10" s="19" t="s">
        <v>46</v>
      </c>
      <c r="K10" s="19">
        <f>SUM($K$9)</f>
        <v>0</v>
      </c>
      <c r="M10" s="19">
        <f>SUM($M$9)</f>
        <v>0</v>
      </c>
      <c r="O10" s="19">
        <f>SUM($O$9)</f>
        <v>0</v>
      </c>
      <c r="Q10" s="19">
        <f>SUM($Q$9)</f>
        <v>0</v>
      </c>
      <c r="R10" s="19">
        <f>SUM($R$9)</f>
        <v>0</v>
      </c>
      <c r="T10" s="19">
        <f>SUM($T$9)</f>
        <v>0</v>
      </c>
      <c r="U10" s="19">
        <f>SUM($U$9)</f>
        <v>0</v>
      </c>
      <c r="W10" s="19">
        <f>SUM($W$9)</f>
        <v>0</v>
      </c>
      <c r="Y10" s="19">
        <f>SUM($Y$9)</f>
        <v>0</v>
      </c>
      <c r="AA10" s="19">
        <f>SUM($AA$9)</f>
        <v>0</v>
      </c>
      <c r="AC10" s="20">
        <f>SUM($AC$9)</f>
        <v>0</v>
      </c>
    </row>
    <row r="11" spans="1:29" ht="18">
      <c r="K11" s="21"/>
      <c r="M11" s="21"/>
      <c r="O11" s="21"/>
      <c r="Q11" s="21"/>
      <c r="R11" s="21"/>
      <c r="T11" s="21"/>
      <c r="U11" s="21"/>
      <c r="W11" s="21"/>
      <c r="Y11" s="21"/>
      <c r="AA11" s="21"/>
      <c r="AC11" s="21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abSelected="1" workbookViewId="0">
      <selection activeCell="E13" sqref="E13"/>
    </sheetView>
  </sheetViews>
  <sheetFormatPr defaultRowHeight="17.25"/>
  <cols>
    <col min="1" max="1" width="49.710937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21.285156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6384" width="9.140625" style="7"/>
  </cols>
  <sheetData>
    <row r="1" spans="1: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</row>
    <row r="3" spans="1: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</row>
    <row r="5" spans="1:9" ht="18.75">
      <c r="A5" s="8" t="s">
        <v>136</v>
      </c>
      <c r="B5" s="6"/>
      <c r="C5" s="6"/>
      <c r="D5" s="6"/>
      <c r="E5" s="6"/>
      <c r="F5" s="6"/>
      <c r="G5" s="6"/>
      <c r="H5" s="6"/>
      <c r="I5" s="6"/>
    </row>
    <row r="7" spans="1:9" ht="37.5">
      <c r="A7" s="22" t="s">
        <v>137</v>
      </c>
      <c r="C7" s="22" t="s">
        <v>138</v>
      </c>
      <c r="E7" s="22" t="s">
        <v>109</v>
      </c>
      <c r="G7" s="23" t="s">
        <v>139</v>
      </c>
      <c r="I7" s="23" t="s">
        <v>140</v>
      </c>
    </row>
    <row r="8" spans="1:9" ht="18.75">
      <c r="A8" s="25" t="s">
        <v>141</v>
      </c>
      <c r="C8" s="16" t="s">
        <v>142</v>
      </c>
      <c r="E8" s="17">
        <v>14878203834</v>
      </c>
      <c r="G8" s="18">
        <f>E8/27485947969</f>
        <v>0.54130219015114078</v>
      </c>
      <c r="I8" s="18">
        <f>E8/761214354275</f>
        <v>1.9545353750154097E-2</v>
      </c>
    </row>
    <row r="9" spans="1:9" ht="18.75">
      <c r="A9" s="25" t="s">
        <v>143</v>
      </c>
      <c r="C9" s="16" t="s">
        <v>144</v>
      </c>
      <c r="E9" s="17">
        <v>10699566002</v>
      </c>
      <c r="G9" s="18">
        <f>E9/27485947969</f>
        <v>0.38927403974087033</v>
      </c>
      <c r="I9" s="18">
        <f>E9/761214354275</f>
        <v>1.4055917287832204E-2</v>
      </c>
    </row>
    <row r="10" spans="1:9" ht="18.75">
      <c r="A10" s="25" t="s">
        <v>145</v>
      </c>
      <c r="C10" s="16" t="s">
        <v>146</v>
      </c>
      <c r="E10" s="17">
        <v>1892041872</v>
      </c>
      <c r="G10" s="18">
        <f>E10/27485947969</f>
        <v>6.8836696996368379E-2</v>
      </c>
      <c r="I10" s="18">
        <f>E10/761214354275</f>
        <v>2.4855572696103833E-3</v>
      </c>
    </row>
    <row r="11" spans="1:9" ht="18.75">
      <c r="A11" s="25" t="s">
        <v>147</v>
      </c>
      <c r="C11" s="16" t="s">
        <v>148</v>
      </c>
      <c r="E11" s="17">
        <v>121078597</v>
      </c>
      <c r="G11" s="18">
        <f>E11/27485947969</f>
        <v>4.405109008303384E-3</v>
      </c>
      <c r="I11" s="18">
        <f>E11/761214354275</f>
        <v>1.5905979218602408E-4</v>
      </c>
    </row>
    <row r="12" spans="1:9" ht="18.75">
      <c r="A12" s="22" t="s">
        <v>46</v>
      </c>
      <c r="E12" s="19">
        <f>SUM(E8:E11)</f>
        <v>27590890305</v>
      </c>
      <c r="G12" s="20">
        <f>SUM(G8:$G$11)</f>
        <v>1.0038180358966828</v>
      </c>
      <c r="I12" s="20">
        <f>SUM(I8:$I$11)</f>
        <v>3.62458880997827E-2</v>
      </c>
    </row>
    <row r="13" spans="1:9" ht="18">
      <c r="E13" s="21"/>
      <c r="G13" s="21"/>
      <c r="I13" s="2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9"/>
  <sheetViews>
    <sheetView rightToLeft="1" workbookViewId="0">
      <selection activeCell="Q19" sqref="O18:Q19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2.710937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4.140625" style="7" customWidth="1"/>
    <col min="18" max="18" width="1.42578125" style="7" customWidth="1"/>
    <col min="19" max="19" width="18.4257812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150</v>
      </c>
      <c r="D7" s="10"/>
      <c r="E7" s="10"/>
      <c r="F7" s="10"/>
      <c r="G7" s="10"/>
      <c r="I7" s="9" t="s">
        <v>151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56.25">
      <c r="A8" s="22" t="s">
        <v>48</v>
      </c>
      <c r="C8" s="23" t="s">
        <v>152</v>
      </c>
      <c r="E8" s="23" t="s">
        <v>153</v>
      </c>
      <c r="G8" s="23" t="s">
        <v>154</v>
      </c>
      <c r="I8" s="23" t="s">
        <v>155</v>
      </c>
      <c r="K8" s="23" t="s">
        <v>156</v>
      </c>
      <c r="M8" s="23" t="s">
        <v>157</v>
      </c>
      <c r="O8" s="23" t="s">
        <v>155</v>
      </c>
      <c r="Q8" s="23" t="s">
        <v>156</v>
      </c>
      <c r="S8" s="23" t="s">
        <v>157</v>
      </c>
    </row>
    <row r="9" spans="1:19" ht="18">
      <c r="A9" s="24" t="s">
        <v>20</v>
      </c>
      <c r="C9" s="16" t="s">
        <v>158</v>
      </c>
      <c r="E9" s="17">
        <v>140000</v>
      </c>
      <c r="G9" s="17">
        <v>300</v>
      </c>
      <c r="I9" s="17">
        <v>0</v>
      </c>
      <c r="K9" s="17">
        <v>0</v>
      </c>
      <c r="M9" s="17">
        <v>0</v>
      </c>
      <c r="N9" s="16"/>
      <c r="O9" s="17">
        <v>42000000</v>
      </c>
      <c r="Q9" s="32">
        <v>-1255814</v>
      </c>
      <c r="R9" s="33"/>
      <c r="S9" s="32">
        <v>40744186</v>
      </c>
    </row>
    <row r="10" spans="1:19" ht="18">
      <c r="A10" s="24" t="s">
        <v>31</v>
      </c>
      <c r="C10" s="16" t="s">
        <v>159</v>
      </c>
      <c r="E10" s="17">
        <v>4133</v>
      </c>
      <c r="G10" s="17">
        <v>3000</v>
      </c>
      <c r="I10" s="17">
        <v>0</v>
      </c>
      <c r="K10" s="17">
        <v>0</v>
      </c>
      <c r="M10" s="17">
        <v>0</v>
      </c>
      <c r="N10" s="16"/>
      <c r="O10" s="17">
        <v>12399000</v>
      </c>
      <c r="Q10" s="32">
        <v>0</v>
      </c>
      <c r="R10" s="33"/>
      <c r="S10" s="32">
        <v>12399000</v>
      </c>
    </row>
    <row r="11" spans="1:19" ht="18">
      <c r="A11" s="24" t="s">
        <v>34</v>
      </c>
      <c r="C11" s="16" t="s">
        <v>160</v>
      </c>
      <c r="E11" s="17">
        <v>1000000</v>
      </c>
      <c r="G11" s="17">
        <v>2000</v>
      </c>
      <c r="I11" s="17">
        <v>0</v>
      </c>
      <c r="K11" s="17">
        <v>0</v>
      </c>
      <c r="M11" s="17">
        <v>0</v>
      </c>
      <c r="N11" s="16"/>
      <c r="O11" s="17">
        <v>2000000000</v>
      </c>
      <c r="Q11" s="32">
        <v>-44206296</v>
      </c>
      <c r="R11" s="33"/>
      <c r="S11" s="32">
        <v>1955793704</v>
      </c>
    </row>
    <row r="12" spans="1:19" ht="18">
      <c r="A12" s="24" t="s">
        <v>35</v>
      </c>
      <c r="C12" s="16" t="s">
        <v>161</v>
      </c>
      <c r="E12" s="17">
        <v>812425</v>
      </c>
      <c r="G12" s="17">
        <v>800</v>
      </c>
      <c r="I12" s="17">
        <v>0</v>
      </c>
      <c r="K12" s="17">
        <v>0</v>
      </c>
      <c r="M12" s="17">
        <v>0</v>
      </c>
      <c r="N12" s="16"/>
      <c r="O12" s="17">
        <v>649940000</v>
      </c>
      <c r="Q12" s="32">
        <v>0</v>
      </c>
      <c r="R12" s="33"/>
      <c r="S12" s="32">
        <v>649940000</v>
      </c>
    </row>
    <row r="13" spans="1:19" ht="18">
      <c r="A13" s="24" t="s">
        <v>36</v>
      </c>
      <c r="C13" s="16" t="s">
        <v>162</v>
      </c>
      <c r="E13" s="17">
        <v>6489569</v>
      </c>
      <c r="G13" s="17">
        <v>400</v>
      </c>
      <c r="I13" s="17">
        <v>0</v>
      </c>
      <c r="K13" s="17">
        <v>0</v>
      </c>
      <c r="M13" s="17">
        <v>0</v>
      </c>
      <c r="N13" s="16"/>
      <c r="O13" s="17">
        <v>2595827600</v>
      </c>
      <c r="Q13" s="32">
        <v>-69222069</v>
      </c>
      <c r="R13" s="33"/>
      <c r="S13" s="32">
        <v>2526605531</v>
      </c>
    </row>
    <row r="14" spans="1:19" ht="18">
      <c r="A14" s="24" t="s">
        <v>39</v>
      </c>
      <c r="C14" s="16" t="s">
        <v>163</v>
      </c>
      <c r="E14" s="17">
        <v>2000000</v>
      </c>
      <c r="G14" s="17">
        <v>280</v>
      </c>
      <c r="I14" s="17">
        <v>0</v>
      </c>
      <c r="K14" s="17">
        <v>0</v>
      </c>
      <c r="M14" s="17">
        <v>0</v>
      </c>
      <c r="N14" s="16"/>
      <c r="O14" s="17">
        <v>560000000</v>
      </c>
      <c r="Q14" s="32">
        <v>0</v>
      </c>
      <c r="R14" s="33"/>
      <c r="S14" s="32">
        <v>560000000</v>
      </c>
    </row>
    <row r="15" spans="1:19" ht="18">
      <c r="A15" s="24" t="s">
        <v>41</v>
      </c>
      <c r="C15" s="16" t="s">
        <v>158</v>
      </c>
      <c r="E15" s="17">
        <v>49019</v>
      </c>
      <c r="G15" s="17">
        <v>1200</v>
      </c>
      <c r="I15" s="17">
        <v>0</v>
      </c>
      <c r="K15" s="17">
        <v>0</v>
      </c>
      <c r="M15" s="17">
        <v>0</v>
      </c>
      <c r="N15" s="16"/>
      <c r="O15" s="17">
        <v>58822800</v>
      </c>
      <c r="Q15" s="32">
        <v>-1223009</v>
      </c>
      <c r="R15" s="33"/>
      <c r="S15" s="32">
        <v>57599791</v>
      </c>
    </row>
    <row r="16" spans="1:19" ht="18">
      <c r="A16" s="24" t="s">
        <v>43</v>
      </c>
      <c r="C16" s="16" t="s">
        <v>158</v>
      </c>
      <c r="E16" s="17">
        <v>320000</v>
      </c>
      <c r="G16" s="17">
        <v>2000</v>
      </c>
      <c r="I16" s="17">
        <v>0</v>
      </c>
      <c r="K16" s="17">
        <v>0</v>
      </c>
      <c r="M16" s="17">
        <v>0</v>
      </c>
      <c r="N16" s="16"/>
      <c r="O16" s="17">
        <v>640000000</v>
      </c>
      <c r="Q16" s="32">
        <v>0</v>
      </c>
      <c r="R16" s="33"/>
      <c r="S16" s="32">
        <v>640000000</v>
      </c>
    </row>
    <row r="17" spans="1:19" ht="18">
      <c r="A17" s="19" t="s">
        <v>46</v>
      </c>
      <c r="I17" s="19">
        <f>SUM(I9:$I$16)</f>
        <v>0</v>
      </c>
      <c r="K17" s="19">
        <f>SUM(K9:$K$16)</f>
        <v>0</v>
      </c>
      <c r="M17" s="19">
        <f>SUM(M9:$M$16)</f>
        <v>0</v>
      </c>
      <c r="O17" s="19">
        <f>SUM(O9:$O$16)</f>
        <v>6558989400</v>
      </c>
      <c r="Q17" s="34">
        <f>SUM(Q9:$Q$16)</f>
        <v>-115907188</v>
      </c>
      <c r="R17" s="33"/>
      <c r="S17" s="34">
        <f>SUM(S9:$S$16)</f>
        <v>6443082212</v>
      </c>
    </row>
    <row r="18" spans="1:19" ht="18.75" thickTop="1">
      <c r="I18" s="21"/>
      <c r="K18" s="21"/>
      <c r="M18" s="21"/>
      <c r="O18" s="21"/>
      <c r="Q18" s="21"/>
      <c r="S18" s="21"/>
    </row>
    <row r="19" spans="1:19">
      <c r="O19" s="36"/>
      <c r="Q19" s="3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2021-09-26T11:00:36Z</cp:lastPrinted>
  <dcterms:created xsi:type="dcterms:W3CDTF">2021-09-26T06:21:03Z</dcterms:created>
  <dcterms:modified xsi:type="dcterms:W3CDTF">2021-09-26T11:02:45Z</dcterms:modified>
</cp:coreProperties>
</file>