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ی کاردان\گزارش افشا پرتفو\"/>
    </mc:Choice>
  </mc:AlternateContent>
  <xr:revisionPtr revIDLastSave="0" documentId="13_ncr:1_{E2CADBC3-A8A7-4C26-974B-1DAE67419621}" xr6:coauthVersionLast="45" xr6:coauthVersionMax="45" xr10:uidLastSave="{00000000-0000-0000-0000-000000000000}"/>
  <bookViews>
    <workbookView xWindow="2340" yWindow="2340" windowWidth="18615" windowHeight="113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2">'12'!$A$1:$U$78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I47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9" i="13"/>
  <c r="G11" i="8"/>
  <c r="G10" i="8"/>
  <c r="G9" i="8"/>
  <c r="G8" i="8"/>
  <c r="G12" i="8" l="1"/>
  <c r="E12" i="16"/>
  <c r="C12" i="16"/>
  <c r="M48" i="12" l="1"/>
  <c r="I16" i="15" l="1"/>
  <c r="K13" i="15" s="1"/>
  <c r="E16" i="15"/>
  <c r="G9" i="15" s="1"/>
  <c r="K15" i="15"/>
  <c r="K14" i="15"/>
  <c r="G12" i="15"/>
  <c r="K11" i="15"/>
  <c r="G11" i="15"/>
  <c r="K10" i="15"/>
  <c r="K9" i="15"/>
  <c r="Q36" i="14"/>
  <c r="O36" i="14"/>
  <c r="M36" i="14"/>
  <c r="K36" i="14"/>
  <c r="I36" i="14"/>
  <c r="G36" i="14"/>
  <c r="E36" i="14"/>
  <c r="C36" i="14"/>
  <c r="Q48" i="12"/>
  <c r="O48" i="12"/>
  <c r="K48" i="12"/>
  <c r="U47" i="13"/>
  <c r="S47" i="13"/>
  <c r="Q47" i="13"/>
  <c r="O47" i="13"/>
  <c r="M47" i="13"/>
  <c r="K47" i="13"/>
  <c r="G47" i="13"/>
  <c r="E47" i="13"/>
  <c r="C47" i="13"/>
  <c r="E46" i="12"/>
  <c r="G46" i="12"/>
  <c r="M46" i="12"/>
  <c r="Q46" i="12"/>
  <c r="G48" i="12"/>
  <c r="E48" i="12"/>
  <c r="I48" i="12"/>
  <c r="C48" i="12"/>
  <c r="M56" i="11"/>
  <c r="Q56" i="11"/>
  <c r="O34" i="11"/>
  <c r="O33" i="11"/>
  <c r="O48" i="11"/>
  <c r="O49" i="11"/>
  <c r="O50" i="11"/>
  <c r="O51" i="11"/>
  <c r="O52" i="11"/>
  <c r="O47" i="11"/>
  <c r="K56" i="11"/>
  <c r="I56" i="11"/>
  <c r="G56" i="11"/>
  <c r="E56" i="11"/>
  <c r="C56" i="11"/>
  <c r="S24" i="10"/>
  <c r="Q24" i="10"/>
  <c r="O24" i="10"/>
  <c r="M24" i="10"/>
  <c r="K24" i="10"/>
  <c r="I24" i="10"/>
  <c r="S26" i="9"/>
  <c r="Q26" i="9"/>
  <c r="O26" i="9"/>
  <c r="M26" i="9"/>
  <c r="K26" i="9"/>
  <c r="I26" i="9"/>
  <c r="G13" i="15" l="1"/>
  <c r="G10" i="15"/>
  <c r="G16" i="15" s="1"/>
  <c r="K12" i="15"/>
  <c r="K16" i="15" s="1"/>
  <c r="O56" i="11"/>
  <c r="E33" i="2"/>
  <c r="G33" i="2"/>
  <c r="S33" i="2"/>
  <c r="U33" i="2"/>
  <c r="U35" i="2" s="1"/>
  <c r="I11" i="8" l="1"/>
  <c r="I10" i="8"/>
  <c r="I9" i="8"/>
  <c r="I8" i="8"/>
  <c r="AC10" i="7"/>
  <c r="AA10" i="7"/>
  <c r="Y10" i="7"/>
  <c r="W10" i="7"/>
  <c r="U10" i="7"/>
  <c r="T10" i="7"/>
  <c r="R10" i="7"/>
  <c r="Q10" i="7"/>
  <c r="O10" i="7"/>
  <c r="M10" i="7"/>
  <c r="K10" i="7"/>
  <c r="S15" i="6"/>
  <c r="Q15" i="6"/>
  <c r="O15" i="6"/>
  <c r="M15" i="6"/>
  <c r="K15" i="6"/>
  <c r="K10" i="5"/>
  <c r="AI25" i="4"/>
  <c r="AG25" i="4"/>
  <c r="AE25" i="4"/>
  <c r="AC25" i="4"/>
  <c r="AA25" i="4"/>
  <c r="Y25" i="4"/>
  <c r="X25" i="4"/>
  <c r="V25" i="4"/>
  <c r="U25" i="4"/>
  <c r="S25" i="4"/>
  <c r="Q25" i="4"/>
  <c r="O25" i="4"/>
  <c r="Q9" i="3"/>
  <c r="M9" i="3"/>
  <c r="K9" i="3"/>
  <c r="I9" i="3"/>
  <c r="E9" i="3"/>
  <c r="C9" i="3"/>
  <c r="W35" i="2"/>
  <c r="S35" i="2"/>
  <c r="Q35" i="2"/>
  <c r="O35" i="2"/>
  <c r="M35" i="2"/>
  <c r="L35" i="2"/>
  <c r="J35" i="2"/>
  <c r="I35" i="2"/>
  <c r="G35" i="2"/>
  <c r="E35" i="2"/>
  <c r="C35" i="2"/>
  <c r="I12" i="8" l="1"/>
</calcChain>
</file>

<file path=xl/sharedStrings.xml><?xml version="1.0" encoding="utf-8"?>
<sst xmlns="http://schemas.openxmlformats.org/spreadsheetml/2006/main" count="686" uniqueCount="276">
  <si>
    <t>‫صندوق سرمایه گذاری مشترک کیمیای کاردان</t>
  </si>
  <si>
    <t>‫صورت وضعیت پورتفوی</t>
  </si>
  <si>
    <t>‫برای ماه منتهی به 1400/04/31</t>
  </si>
  <si>
    <t>‫1- سرمایه گذاری ها</t>
  </si>
  <si>
    <t>‫1-1- سرمایه گذاری در سهام و حق تقدم سهام</t>
  </si>
  <si>
    <t>‫1400/03/31</t>
  </si>
  <si>
    <t>‫تغییرات طی دوره</t>
  </si>
  <si>
    <t>‫1400/04/31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</si>
  <si>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</si>
  <si>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</si>
  <si>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</si>
  <si>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</si>
  <si>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</si>
  <si>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</si>
  <si>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</si>
  <si>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</si>
  <si>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</si>
  <si>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‫احیاء سپاهان</t>
  </si>
  <si>
    <t>‫اقتصاد نوين</t>
  </si>
  <si>
    <t>‫برق مپنا</t>
  </si>
  <si>
    <t>‫توليد و توسعه سرب روي ايرانيان</t>
  </si>
  <si>
    <t>‫توليدات پتروشيمي قائد بصير</t>
  </si>
  <si>
    <t>‫سرمايه گذاري غدير</t>
  </si>
  <si>
    <t>‫سينا دارو</t>
  </si>
  <si>
    <t>‫سپيد ماكيان</t>
  </si>
  <si>
    <t>‫شرکت افرانت(سهامی عام)</t>
  </si>
  <si>
    <t>‫صندوق بازنشستگي</t>
  </si>
  <si>
    <t>‫غلتك سازان سپاهان</t>
  </si>
  <si>
    <t>‫فولاد خوزستان</t>
  </si>
  <si>
    <t>‫فولاد مباركه</t>
  </si>
  <si>
    <t>‫ليزينگ كارآفرين</t>
  </si>
  <si>
    <t>‫مبين وان كيش</t>
  </si>
  <si>
    <t>‫محصولات كاغذي لطيف</t>
  </si>
  <si>
    <t>‫مخابرات</t>
  </si>
  <si>
    <t>‫مديريت صنعت شوينده ت.ص.بهشهر</t>
  </si>
  <si>
    <t>‫ملي مس</t>
  </si>
  <si>
    <t>‫مپنا</t>
  </si>
  <si>
    <t>‫نفت اصفهان</t>
  </si>
  <si>
    <t>‫نفت و گاز پارسیان</t>
  </si>
  <si>
    <t>‫پارس آريان</t>
  </si>
  <si>
    <t>‫پديده شيمي قرن</t>
  </si>
  <si>
    <t>‫پديده شيمي قرن (تقدم)</t>
  </si>
  <si>
    <t>‫پليمر آريا ساسول</t>
  </si>
  <si>
    <t>‫گ.مديريت ارزش سرمايه ص ب كشوري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</si>
  <si>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</si>
  <si>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</si>
  <si>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</si>
  <si>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</si>
  <si>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</si>
  <si>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</si>
  <si>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</si>
  <si>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</si>
  <si>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</si>
  <si>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</si>
  <si>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</si>
  <si>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</si>
  <si>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</si>
  <si>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</si>
  <si>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</si>
  <si>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</si>
  <si>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‫اسنادخزانه-م11بودجه98-001013</t>
  </si>
  <si>
    <t>‫بلی</t>
  </si>
  <si>
    <t>‫فرابورس</t>
  </si>
  <si>
    <t>‫1398/03/18</t>
  </si>
  <si>
    <t>‫1400/10/13</t>
  </si>
  <si>
    <t>‫0</t>
  </si>
  <si>
    <t>‫اسنادخزانه-م14بودجه98-010318</t>
  </si>
  <si>
    <t>‫1401/03/18</t>
  </si>
  <si>
    <t>‫اسنادخزانه-م15بودجه98-010406</t>
  </si>
  <si>
    <t>‫خیر</t>
  </si>
  <si>
    <t>‫1398/04/06</t>
  </si>
  <si>
    <t>‫1401/04/06</t>
  </si>
  <si>
    <t>‫اسنادخزانه-م16بودجه98-010503</t>
  </si>
  <si>
    <t>‫1398/05/03</t>
  </si>
  <si>
    <t>‫1401/05/03</t>
  </si>
  <si>
    <t>‫اسنادخزانه-م17بودجه98-010512</t>
  </si>
  <si>
    <t>‫1398/08/12</t>
  </si>
  <si>
    <t>‫1401/05/12</t>
  </si>
  <si>
    <t>‫اسنادخزانه-م18بودجه98-010614</t>
  </si>
  <si>
    <t>‫1398/08/14</t>
  </si>
  <si>
    <t>‫1401/06/14</t>
  </si>
  <si>
    <t>‫اسنادخزانه-م20بودجه98-020806</t>
  </si>
  <si>
    <t>‫1398/11/06</t>
  </si>
  <si>
    <t>‫1402/08/06</t>
  </si>
  <si>
    <t>‫اسنادخزانه-م21بودجه97-000728</t>
  </si>
  <si>
    <t>‫1397/12/29</t>
  </si>
  <si>
    <t>‫1400/07/28</t>
  </si>
  <si>
    <t>‫اسنادخزانه-م23بودجه97-000824</t>
  </si>
  <si>
    <t>‫1400/08/24</t>
  </si>
  <si>
    <t>‫اسنادخزانه-م2بودجه99-011019</t>
  </si>
  <si>
    <t>‫1399/02/20</t>
  </si>
  <si>
    <t>‫1401/10/19</t>
  </si>
  <si>
    <t>‫اسنادخزانه-م6بودجه98-000519</t>
  </si>
  <si>
    <t>‫1400/05/19</t>
  </si>
  <si>
    <t>‫اسنادخزانه-م7بودجه98-000719</t>
  </si>
  <si>
    <t>‫1400/07/19</t>
  </si>
  <si>
    <t>‫اسنادخزانه-م8بودجه98-000817</t>
  </si>
  <si>
    <t>‫1400/08/17</t>
  </si>
  <si>
    <t>‫اسنادخزانه-م9بودجه98-000923</t>
  </si>
  <si>
    <t>‫1400/09/23</t>
  </si>
  <si>
    <t>‫مشاركت دولتي10-شرايط خاص001226</t>
  </si>
  <si>
    <t>‫1396/12/26</t>
  </si>
  <si>
    <t>‫1400/12/26</t>
  </si>
  <si>
    <t>‫15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</si>
  <si>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</si>
  <si>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</si>
  <si>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</si>
  <si>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</si>
  <si>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</si>
  <si>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</si>
  <si>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</si>
  <si>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</si>
  <si>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</si>
  <si>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</si>
  <si>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</si>
  <si>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</si>
  <si>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</si>
  <si>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</si>
  <si>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</si>
  <si>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</si>
  <si>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</si>
  <si>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</si>
  <si>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اقتصاد نوين</t>
  </si>
  <si>
    <t>‫205-850-6667725-1</t>
  </si>
  <si>
    <t>‫کوتاه مدت</t>
  </si>
  <si>
    <t>‫1399/12/28</t>
  </si>
  <si>
    <t>‫10</t>
  </si>
  <si>
    <t>‫205-283-6667725-1</t>
  </si>
  <si>
    <t>‫بلند مدت</t>
  </si>
  <si>
    <t>‫20</t>
  </si>
  <si>
    <t>‫سپرده بانکی نزد بانک تجارت</t>
  </si>
  <si>
    <t>‫98031693</t>
  </si>
  <si>
    <t>‫1399/10/13</t>
  </si>
  <si>
    <t>‫6166243589</t>
  </si>
  <si>
    <t>‫1399/11/28</t>
  </si>
  <si>
    <t>‫19</t>
  </si>
  <si>
    <t>‫سپرده بانکی نزد بانک سامان</t>
  </si>
  <si>
    <t>‫849-40-1627461-1</t>
  </si>
  <si>
    <t>‫جاري</t>
  </si>
  <si>
    <t>‫1393/03/13</t>
  </si>
  <si>
    <t>‫849-810-1627461-1</t>
  </si>
  <si>
    <t>‫1393/03/05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</si>
  <si>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</si>
  <si>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</si>
  <si>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</si>
  <si>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</si>
  <si>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</si>
  <si>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</si>
  <si>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</si>
  <si>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</si>
  <si>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</si>
  <si>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</si>
  <si>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</si>
  <si>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</si>
  <si>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</si>
  <si>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</si>
  <si>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</si>
  <si>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</si>
  <si>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</si>
  <si>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</si>
  <si>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</si>
  <si>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</si>
  <si>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</si>
  <si>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</si>
  <si>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</si>
  <si>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</si>
  <si>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</si>
  <si>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</si>
  <si>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‫1399/07/30</t>
  </si>
  <si>
    <t>‫ارتباطات سیار</t>
  </si>
  <si>
    <t>‫بانک پاسارگاد</t>
  </si>
  <si>
    <t>‫1399/04/31</t>
  </si>
  <si>
    <t>‫1400/04/06</t>
  </si>
  <si>
    <t>‫سرمايه گذاري تامين اجتماعي</t>
  </si>
  <si>
    <t>‫1399/07/23</t>
  </si>
  <si>
    <t>‫1399/12/25</t>
  </si>
  <si>
    <t>‫سپيدار سيستم آسيا</t>
  </si>
  <si>
    <t>‫1400/03/04</t>
  </si>
  <si>
    <t>‫1400/03/12</t>
  </si>
  <si>
    <t>‫شرکت سرمایه گذاری خوارزمی</t>
  </si>
  <si>
    <t>‫1399/07/29</t>
  </si>
  <si>
    <t>‫صنعتي دوده فام</t>
  </si>
  <si>
    <t>‫1399/04/28</t>
  </si>
  <si>
    <t>‫1399/05/15</t>
  </si>
  <si>
    <t>‫1400/04/07</t>
  </si>
  <si>
    <t>‫1399/04/10</t>
  </si>
  <si>
    <t>‫1400/01/25</t>
  </si>
  <si>
    <t>‫1399/05/20</t>
  </si>
  <si>
    <t>‫پتروشیمی زاگرس</t>
  </si>
  <si>
    <t>‫1400/02/28</t>
  </si>
  <si>
    <t>‫گروه توسعه ملي ايران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</si>
  <si>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</si>
  <si>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</si>
  <si>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</si>
  <si>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</si>
  <si>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مدت-1-6667725-283-205-اقتصاد نوين</t>
  </si>
  <si>
    <t>‫1400/04/28</t>
  </si>
  <si>
    <t>‫1401/12/28</t>
  </si>
  <si>
    <t>‫بلند مدت-6166243589-تجارت</t>
  </si>
  <si>
    <t>‫1400/04/01</t>
  </si>
  <si>
    <t>‫1401/11/28</t>
  </si>
  <si>
    <t>‫كوتاه مدت-1-1627461-810-849-سامان</t>
  </si>
  <si>
    <t>‫1400/04/23</t>
  </si>
  <si>
    <t>‫-</t>
  </si>
  <si>
    <t>‫كوتاه مدت-1-6667725-850-205-اقتصاد نوين</t>
  </si>
  <si>
    <t>‫1400/04/27</t>
  </si>
  <si>
    <t>‫كوتاه مدت-98031693-تجارت</t>
  </si>
  <si>
    <t>‫1400/06/26</t>
  </si>
  <si>
    <t>‫18</t>
  </si>
  <si>
    <t>‫اجاره دولتي آپرورش-تمدن991118</t>
  </si>
  <si>
    <t>‫1399/11/18</t>
  </si>
  <si>
    <t>‫اجاره دولتي آپرورش-لوتوس991118</t>
  </si>
  <si>
    <t>‫اجاره دولتي آپرورش-نوين991118</t>
  </si>
  <si>
    <t>‫اجاره دولتي وزا.علوم-الف991224</t>
  </si>
  <si>
    <t>‫1399/12/24</t>
  </si>
  <si>
    <t>‫بلند مدت-6166215208-تجارت</t>
  </si>
  <si>
    <t>‫1398/11/28</t>
  </si>
  <si>
    <t>‫كوتاه مدت-62920815-تجارت</t>
  </si>
  <si>
    <t>‫مرابحه دولت تعاون-ملت991118</t>
  </si>
  <si>
    <t>‫مشاركت دولتي9-شرايط خاص990909</t>
  </si>
  <si>
    <t>‫1399/09/09</t>
  </si>
  <si>
    <t>‫مشاركت ليزينگ اميد9907</t>
  </si>
  <si>
    <t>‫1399/07/25</t>
  </si>
  <si>
    <t>‫سود(زیان) حاصل از فروش اوراق بهادار</t>
  </si>
  <si>
    <t>‫ارزش دفتری</t>
  </si>
  <si>
    <t>‫سود و زیان ناشی از فروش</t>
  </si>
  <si>
    <t>‫اسنادخزانه-م13بودجه97-000518</t>
  </si>
  <si>
    <t>‫اسنادخزانه-م20بودجه97-000324</t>
  </si>
  <si>
    <t>‫اسنادخزانه-م23بودجه96-990528</t>
  </si>
  <si>
    <t>‫اسنادخزانه-م3بودجه98-990521</t>
  </si>
  <si>
    <t>‫اسنادخزانه-م9بودجه97-990513</t>
  </si>
  <si>
    <t>‫صنعت غذايي كورش</t>
  </si>
  <si>
    <t>‫فرآوري معدني اپال كاني پارس</t>
  </si>
  <si>
    <t>‫مشاركت لیزینگ امید9907</t>
  </si>
  <si>
    <t>‫پتروشيمي بوعلي سينا</t>
  </si>
  <si>
    <t>‫پتروشيمي جم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</si>
  <si>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</si>
  <si>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</si>
  <si>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</si>
  <si>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</si>
  <si>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</si>
  <si>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</si>
  <si>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</si>
  <si>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</si>
  <si>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</si>
  <si>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‫احياء سپاهان</t>
  </si>
  <si>
    <t>‫شركت افرانت(سهامي عام)</t>
  </si>
  <si>
    <t>‫نفت و گاز پارسيان</t>
  </si>
  <si>
    <t>‫ارتباطات سيار</t>
  </si>
  <si>
    <t>‫بانك پاسارگاد</t>
  </si>
  <si>
    <t>‫شركت سرمايه گذاري خوارزمي</t>
  </si>
  <si>
    <t>‫پتروشيمي زاگرس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</si>
  <si>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</si>
  <si>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</si>
  <si>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</si>
  <si>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</si>
  <si>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</si>
  <si>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</si>
  <si>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</si>
  <si>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اقتصاد نوين</t>
  </si>
  <si>
    <t>‫سپرده بانکی بلند مدت - تجارت</t>
  </si>
  <si>
    <t>‫سپرده بانکی کوتاه مدت - اقتصاد نوين</t>
  </si>
  <si>
    <t>‫سپرده بانکی کوتاه مدت - تجارت</t>
  </si>
  <si>
    <t>‫سپرده بانکی کوتاه مدت - سامان</t>
  </si>
  <si>
    <t>‫6166215208</t>
  </si>
  <si>
    <t>‫62920815</t>
  </si>
  <si>
    <t>‫4-2- سایر درآمدها:</t>
  </si>
  <si>
    <t>‫بانك تجارت</t>
  </si>
  <si>
    <t>‫واحدهاي سرمايه گذاري</t>
  </si>
  <si>
    <t>‫1399/07/10</t>
  </si>
  <si>
    <t>‫1399/10/30</t>
  </si>
  <si>
    <t>-</t>
  </si>
  <si>
    <t>‫ح.پتروشيمي جم</t>
  </si>
  <si>
    <t>‫ح. پديده شيمي قرن</t>
  </si>
  <si>
    <t>‫ح. صنعتي دوده فام</t>
  </si>
  <si>
    <t>درآمد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</si>
</sst>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10" x14ac:knownFonts="1">
    <font>
      <sz val="11"/>
      <color indexed="8"/>
      <name val="Calibri"/>
      <family val="2"/>
      <scheme val="minor"/>
    </font>
    <font>
      <b/>
      <u/>
      <sz val="18"/>
      <name val="B Mitra"/>
      <charset val="178"/>
    </font>
    <font>
      <sz val="11"/>
      <color indexed="8"/>
      <name val="B Mitra"/>
      <charset val="178"/>
    </font>
    <font>
      <b/>
      <u/>
      <sz val="16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  <font>
      <sz val="9"/>
      <color rgb="FF000000"/>
      <name val="Tahoma"/>
      <family val="2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/>
    <xf numFmtId="3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37" fontId="2" fillId="0" borderId="0" xfId="0" applyNumberFormat="1" applyFont="1"/>
    <xf numFmtId="0" fontId="0" fillId="0" borderId="0" xfId="0" applyFill="1"/>
    <xf numFmtId="164" fontId="0" fillId="0" borderId="0" xfId="0" applyNumberFormat="1" applyFill="1"/>
    <xf numFmtId="37" fontId="8" fillId="0" borderId="0" xfId="0" applyNumberFormat="1" applyFont="1" applyFill="1" applyAlignment="1">
      <alignment horizontal="center" vertical="center"/>
    </xf>
    <xf numFmtId="37" fontId="8" fillId="0" borderId="1" xfId="0" applyNumberFormat="1" applyFont="1" applyFill="1" applyBorder="1" applyAlignment="1">
      <alignment horizontal="center" vertical="center" wrapText="1"/>
    </xf>
    <xf numFmtId="37" fontId="9" fillId="0" borderId="0" xfId="0" applyNumberFormat="1" applyFont="1" applyFill="1" applyAlignment="1">
      <alignment horizontal="center" vertical="center" wrapText="1"/>
    </xf>
    <xf numFmtId="37" fontId="9" fillId="0" borderId="3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37" fontId="9" fillId="0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4" fillId="0" borderId="10" xfId="0" applyNumberFormat="1" applyFont="1" applyBorder="1" applyAlignment="1">
      <alignment horizontal="center" vertical="center"/>
    </xf>
    <xf numFmtId="0" fontId="2" fillId="0" borderId="6" xfId="0" applyFont="1" applyBorder="1"/>
    <xf numFmtId="37" fontId="1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0" fontId="2" fillId="2" borderId="2" xfId="0" applyFont="1" applyFill="1" applyBorder="1"/>
    <xf numFmtId="37" fontId="9" fillId="0" borderId="5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/>
    <xf numFmtId="37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37" fontId="8" fillId="0" borderId="0" xfId="0" applyNumberFormat="1" applyFont="1" applyFill="1" applyAlignment="1">
      <alignment horizontal="right" vertical="center"/>
    </xf>
    <xf numFmtId="37" fontId="8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/>
    <xf numFmtId="37" fontId="5" fillId="0" borderId="5" xfId="0" applyNumberFormat="1" applyFont="1" applyBorder="1" applyAlignment="1">
      <alignment horizontal="center" vertical="center"/>
    </xf>
    <xf numFmtId="0" fontId="2" fillId="2" borderId="7" xfId="0" applyFont="1" applyFill="1" applyBorder="1"/>
    <xf numFmtId="0" fontId="2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6</xdr:col>
      <xdr:colOff>381001</xdr:colOff>
      <xdr:row>18</xdr:row>
      <xdr:rowOff>76200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workbookViewId="0">
      <selection sqref="A1:XFD1048576"/>
    </sheetView>
  </sheetViews>
  <sheetFormatPr defaultColWidth="9.140625" defaultRowHeight="17.25" x14ac:dyDescent="0.4"/>
  <cols>
    <col min="1" max="16384" width="9.140625" style="1"/>
  </cols>
  <sheetData>
    <row r="22" spans="1:10" ht="39.950000000000003" customHeight="1" x14ac:dyDescent="0.4">
      <c r="A22" s="39" t="s">
        <v>0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39.950000000000003" customHeight="1" x14ac:dyDescent="0.4">
      <c r="A23" s="39" t="s">
        <v>1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39.950000000000003" customHeight="1" x14ac:dyDescent="0.4">
      <c r="A24" s="39" t="s">
        <v>2</v>
      </c>
      <c r="B24" s="40"/>
      <c r="C24" s="40"/>
      <c r="D24" s="40"/>
      <c r="E24" s="40"/>
      <c r="F24" s="40"/>
      <c r="G24" s="40"/>
      <c r="H24" s="40"/>
      <c r="I24" s="40"/>
      <c r="J24" s="40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25"/>
  <sheetViews>
    <sheetView rightToLeft="1" topLeftCell="A16" workbookViewId="0">
      <selection activeCell="S9" sqref="S9:S15"/>
    </sheetView>
  </sheetViews>
  <sheetFormatPr defaultColWidth="9.140625" defaultRowHeight="17.25" x14ac:dyDescent="0.4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18.75" x14ac:dyDescent="0.4">
      <c r="A5" s="47" t="s">
        <v>191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ht="18.75" x14ac:dyDescent="0.4">
      <c r="I7" s="41" t="s">
        <v>161</v>
      </c>
      <c r="J7" s="48"/>
      <c r="K7" s="48"/>
      <c r="L7" s="48"/>
      <c r="M7" s="48"/>
      <c r="O7" s="41" t="s">
        <v>7</v>
      </c>
      <c r="P7" s="48"/>
      <c r="Q7" s="48"/>
      <c r="R7" s="48"/>
      <c r="S7" s="48"/>
    </row>
    <row r="8" spans="1:19" ht="37.5" x14ac:dyDescent="0.4">
      <c r="A8" s="14" t="s">
        <v>147</v>
      </c>
      <c r="C8" s="11" t="s">
        <v>192</v>
      </c>
      <c r="E8" s="11" t="s">
        <v>57</v>
      </c>
      <c r="G8" s="11" t="s">
        <v>118</v>
      </c>
      <c r="I8" s="11" t="s">
        <v>193</v>
      </c>
      <c r="K8" s="11" t="s">
        <v>166</v>
      </c>
      <c r="M8" s="11" t="s">
        <v>194</v>
      </c>
      <c r="O8" s="11" t="s">
        <v>193</v>
      </c>
      <c r="Q8" s="11" t="s">
        <v>166</v>
      </c>
      <c r="S8" s="11" t="s">
        <v>194</v>
      </c>
    </row>
    <row r="9" spans="1:19" ht="36" x14ac:dyDescent="0.4">
      <c r="A9" s="12" t="s">
        <v>195</v>
      </c>
      <c r="C9" s="5" t="s">
        <v>196</v>
      </c>
      <c r="E9" s="5" t="s">
        <v>197</v>
      </c>
      <c r="G9" s="5" t="s">
        <v>129</v>
      </c>
      <c r="I9" s="4">
        <v>679452048</v>
      </c>
      <c r="K9" s="15">
        <v>-2874466</v>
      </c>
      <c r="L9" s="15"/>
      <c r="M9" s="15">
        <v>676577582</v>
      </c>
      <c r="O9" s="4">
        <v>2761643808</v>
      </c>
      <c r="Q9" s="15">
        <v>-1006063</v>
      </c>
      <c r="S9" s="4">
        <v>2760637745</v>
      </c>
    </row>
    <row r="10" spans="1:19" ht="36" x14ac:dyDescent="0.4">
      <c r="A10" s="12" t="s">
        <v>198</v>
      </c>
      <c r="C10" s="5" t="s">
        <v>199</v>
      </c>
      <c r="E10" s="5" t="s">
        <v>200</v>
      </c>
      <c r="G10" s="5" t="s">
        <v>135</v>
      </c>
      <c r="I10" s="4">
        <v>435698614</v>
      </c>
      <c r="K10" s="15">
        <v>-1867829</v>
      </c>
      <c r="L10" s="15"/>
      <c r="M10" s="15">
        <v>433830785</v>
      </c>
      <c r="O10" s="4">
        <v>2205334929</v>
      </c>
      <c r="Q10" s="15">
        <v>0</v>
      </c>
      <c r="S10" s="4">
        <v>2205334929</v>
      </c>
    </row>
    <row r="11" spans="1:19" ht="36" x14ac:dyDescent="0.4">
      <c r="A11" s="12" t="s">
        <v>201</v>
      </c>
      <c r="C11" s="5" t="s">
        <v>202</v>
      </c>
      <c r="E11" s="5" t="s">
        <v>203</v>
      </c>
      <c r="G11" s="5" t="s">
        <v>65</v>
      </c>
      <c r="I11" s="4">
        <v>3908112</v>
      </c>
      <c r="K11" s="15">
        <v>0</v>
      </c>
      <c r="L11" s="15"/>
      <c r="M11" s="15">
        <v>3908112</v>
      </c>
      <c r="O11" s="4">
        <v>534868595</v>
      </c>
      <c r="Q11" s="15">
        <v>0</v>
      </c>
      <c r="S11" s="4">
        <v>534868595</v>
      </c>
    </row>
    <row r="12" spans="1:19" ht="36" x14ac:dyDescent="0.4">
      <c r="A12" s="12" t="s">
        <v>204</v>
      </c>
      <c r="C12" s="5" t="s">
        <v>205</v>
      </c>
      <c r="E12" s="5" t="s">
        <v>203</v>
      </c>
      <c r="G12" s="5" t="s">
        <v>126</v>
      </c>
      <c r="I12" s="4">
        <v>-1829978</v>
      </c>
      <c r="K12" s="15">
        <v>-23566</v>
      </c>
      <c r="L12" s="15"/>
      <c r="M12" s="15">
        <v>-1853544</v>
      </c>
      <c r="O12" s="4">
        <v>6150617</v>
      </c>
      <c r="Q12" s="15">
        <v>-4128</v>
      </c>
      <c r="S12" s="4">
        <v>6146489</v>
      </c>
    </row>
    <row r="13" spans="1:19" ht="18" x14ac:dyDescent="0.4">
      <c r="A13" s="12" t="s">
        <v>206</v>
      </c>
      <c r="C13" s="5" t="s">
        <v>199</v>
      </c>
      <c r="E13" s="5" t="s">
        <v>203</v>
      </c>
      <c r="G13" s="5" t="s">
        <v>126</v>
      </c>
      <c r="I13" s="4">
        <v>12049720</v>
      </c>
      <c r="K13" s="15">
        <v>-153344</v>
      </c>
      <c r="L13" s="15"/>
      <c r="M13" s="15">
        <v>11896376</v>
      </c>
      <c r="O13" s="4">
        <v>152352000</v>
      </c>
      <c r="Q13" s="4">
        <v>0</v>
      </c>
      <c r="S13" s="4">
        <v>152352000</v>
      </c>
    </row>
    <row r="14" spans="1:19" ht="36" x14ac:dyDescent="0.4">
      <c r="A14" s="12" t="s">
        <v>215</v>
      </c>
      <c r="C14" s="5" t="s">
        <v>199</v>
      </c>
      <c r="E14" s="5" t="s">
        <v>216</v>
      </c>
      <c r="G14" s="5" t="s">
        <v>135</v>
      </c>
      <c r="I14" s="24">
        <v>0</v>
      </c>
      <c r="K14" s="4">
        <v>0</v>
      </c>
      <c r="L14" s="15"/>
      <c r="M14" s="4">
        <v>0</v>
      </c>
      <c r="N14" s="5"/>
      <c r="O14" s="4">
        <v>2911736892</v>
      </c>
      <c r="Q14" s="4">
        <v>0</v>
      </c>
      <c r="S14" s="4">
        <v>2911736892</v>
      </c>
    </row>
    <row r="15" spans="1:19" ht="18" x14ac:dyDescent="0.4">
      <c r="A15" s="12" t="s">
        <v>217</v>
      </c>
      <c r="C15" s="5" t="s">
        <v>199</v>
      </c>
      <c r="E15" s="5" t="s">
        <v>203</v>
      </c>
      <c r="G15" s="5" t="s">
        <v>126</v>
      </c>
      <c r="I15" s="24">
        <v>0</v>
      </c>
      <c r="K15" s="4">
        <v>0</v>
      </c>
      <c r="L15" s="15"/>
      <c r="M15" s="4">
        <v>0</v>
      </c>
      <c r="N15" s="5"/>
      <c r="O15" s="4">
        <v>88304359</v>
      </c>
      <c r="Q15" s="4">
        <v>0</v>
      </c>
      <c r="S15" s="4">
        <v>88304359</v>
      </c>
    </row>
    <row r="16" spans="1:19" ht="36" x14ac:dyDescent="0.4">
      <c r="A16" s="12" t="s">
        <v>100</v>
      </c>
      <c r="C16" s="5" t="s">
        <v>207</v>
      </c>
      <c r="E16" s="5" t="s">
        <v>102</v>
      </c>
      <c r="G16" s="5" t="s">
        <v>103</v>
      </c>
      <c r="I16" s="4">
        <v>33090236</v>
      </c>
      <c r="K16" s="15">
        <v>0</v>
      </c>
      <c r="L16" s="15"/>
      <c r="M16" s="15">
        <v>33090236</v>
      </c>
      <c r="O16" s="4">
        <v>367944331</v>
      </c>
      <c r="Q16" s="4">
        <v>0</v>
      </c>
      <c r="S16" s="4">
        <v>367944331</v>
      </c>
    </row>
    <row r="17" spans="1:19" ht="36" x14ac:dyDescent="0.4">
      <c r="A17" s="12" t="s">
        <v>209</v>
      </c>
      <c r="C17" s="5" t="s">
        <v>203</v>
      </c>
      <c r="E17" s="5" t="s">
        <v>210</v>
      </c>
      <c r="G17" s="5" t="s">
        <v>129</v>
      </c>
      <c r="I17" s="24">
        <v>0</v>
      </c>
      <c r="K17" s="4">
        <v>0</v>
      </c>
      <c r="L17" s="15"/>
      <c r="M17" s="4">
        <v>0</v>
      </c>
      <c r="N17" s="5"/>
      <c r="O17" s="4">
        <v>44193285</v>
      </c>
      <c r="Q17" s="4">
        <v>0</v>
      </c>
      <c r="S17" s="4">
        <v>44193285</v>
      </c>
    </row>
    <row r="18" spans="1:19" ht="36" x14ac:dyDescent="0.4">
      <c r="A18" s="12" t="s">
        <v>211</v>
      </c>
      <c r="C18" s="5" t="s">
        <v>203</v>
      </c>
      <c r="E18" s="5" t="s">
        <v>210</v>
      </c>
      <c r="G18" s="5" t="s">
        <v>129</v>
      </c>
      <c r="I18" s="24">
        <v>0</v>
      </c>
      <c r="K18" s="4">
        <v>0</v>
      </c>
      <c r="L18" s="15"/>
      <c r="M18" s="4">
        <v>0</v>
      </c>
      <c r="N18" s="5"/>
      <c r="O18" s="4">
        <v>1782978128</v>
      </c>
      <c r="Q18" s="4">
        <v>0</v>
      </c>
      <c r="S18" s="4">
        <v>1782978128</v>
      </c>
    </row>
    <row r="19" spans="1:19" ht="36" x14ac:dyDescent="0.4">
      <c r="A19" s="12" t="s">
        <v>212</v>
      </c>
      <c r="C19" s="5" t="s">
        <v>203</v>
      </c>
      <c r="E19" s="5" t="s">
        <v>210</v>
      </c>
      <c r="G19" s="5" t="s">
        <v>129</v>
      </c>
      <c r="I19" s="24">
        <v>0</v>
      </c>
      <c r="K19" s="4">
        <v>0</v>
      </c>
      <c r="L19" s="15"/>
      <c r="M19" s="4">
        <v>0</v>
      </c>
      <c r="N19" s="5"/>
      <c r="O19" s="4">
        <v>110483214</v>
      </c>
      <c r="Q19" s="4">
        <v>0</v>
      </c>
      <c r="S19" s="4">
        <v>110483214</v>
      </c>
    </row>
    <row r="20" spans="1:19" ht="36" x14ac:dyDescent="0.4">
      <c r="A20" s="12" t="s">
        <v>213</v>
      </c>
      <c r="C20" s="5" t="s">
        <v>203</v>
      </c>
      <c r="E20" s="5" t="s">
        <v>214</v>
      </c>
      <c r="G20" s="5" t="s">
        <v>129</v>
      </c>
      <c r="I20" s="24">
        <v>0</v>
      </c>
      <c r="K20" s="4">
        <v>0</v>
      </c>
      <c r="L20" s="15"/>
      <c r="M20" s="4">
        <v>0</v>
      </c>
      <c r="N20" s="5"/>
      <c r="O20" s="4">
        <v>33385627</v>
      </c>
      <c r="Q20" s="4">
        <v>0</v>
      </c>
      <c r="S20" s="4">
        <v>33385627</v>
      </c>
    </row>
    <row r="21" spans="1:19" ht="36" x14ac:dyDescent="0.4">
      <c r="A21" s="12" t="s">
        <v>218</v>
      </c>
      <c r="C21" s="5" t="s">
        <v>203</v>
      </c>
      <c r="E21" s="5" t="s">
        <v>210</v>
      </c>
      <c r="G21" s="5" t="s">
        <v>129</v>
      </c>
      <c r="I21" s="24">
        <v>0</v>
      </c>
      <c r="K21" s="4">
        <v>0</v>
      </c>
      <c r="L21" s="15"/>
      <c r="M21" s="4">
        <v>0</v>
      </c>
      <c r="N21" s="5"/>
      <c r="O21" s="4">
        <v>25190172</v>
      </c>
      <c r="Q21" s="4">
        <v>0</v>
      </c>
      <c r="S21" s="4">
        <v>25190172</v>
      </c>
    </row>
    <row r="22" spans="1:19" ht="36" x14ac:dyDescent="0.4">
      <c r="A22" s="12" t="s">
        <v>219</v>
      </c>
      <c r="C22" s="5" t="s">
        <v>203</v>
      </c>
      <c r="E22" s="5" t="s">
        <v>220</v>
      </c>
      <c r="G22" s="5" t="s">
        <v>103</v>
      </c>
      <c r="I22" s="24">
        <v>0</v>
      </c>
      <c r="K22" s="4">
        <v>0</v>
      </c>
      <c r="L22" s="15"/>
      <c r="M22" s="4">
        <v>0</v>
      </c>
      <c r="N22" s="5"/>
      <c r="O22" s="4">
        <v>5615274069</v>
      </c>
      <c r="Q22" s="4">
        <v>0</v>
      </c>
      <c r="S22" s="4">
        <v>5615274069</v>
      </c>
    </row>
    <row r="23" spans="1:19" ht="18" x14ac:dyDescent="0.4">
      <c r="A23" s="12" t="s">
        <v>221</v>
      </c>
      <c r="C23" s="5" t="s">
        <v>203</v>
      </c>
      <c r="E23" s="5" t="s">
        <v>222</v>
      </c>
      <c r="G23" s="5" t="s">
        <v>208</v>
      </c>
      <c r="I23" s="24">
        <v>0</v>
      </c>
      <c r="K23" s="4">
        <v>0</v>
      </c>
      <c r="L23" s="15"/>
      <c r="M23" s="4">
        <v>0</v>
      </c>
      <c r="N23" s="5"/>
      <c r="O23" s="4">
        <v>734092204</v>
      </c>
      <c r="Q23" s="4">
        <v>0</v>
      </c>
      <c r="S23" s="4">
        <v>734092204</v>
      </c>
    </row>
    <row r="24" spans="1:19" ht="18.75" thickBot="1" x14ac:dyDescent="0.45">
      <c r="A24" s="7" t="s">
        <v>44</v>
      </c>
      <c r="I24" s="26">
        <f>SUM(I9:$I$23)</f>
        <v>1162368752</v>
      </c>
      <c r="J24" s="15"/>
      <c r="K24" s="26">
        <f>SUM(K9:$K$23)</f>
        <v>-4919205</v>
      </c>
      <c r="L24" s="15"/>
      <c r="M24" s="26">
        <f>SUM(M9:$M$23)</f>
        <v>1157449547</v>
      </c>
      <c r="N24" s="15"/>
      <c r="O24" s="26">
        <f>SUM(O9:$O$23)</f>
        <v>17373932230</v>
      </c>
      <c r="Q24" s="26">
        <f>SUM(Q9:$Q$23)</f>
        <v>-1010191</v>
      </c>
      <c r="S24" s="26">
        <f>SUM(S9:$S$23)</f>
        <v>17372922039</v>
      </c>
    </row>
    <row r="25" spans="1:19" ht="18.75" thickTop="1" x14ac:dyDescent="0.4">
      <c r="I25" s="9"/>
      <c r="K25" s="9"/>
      <c r="M25" s="9"/>
      <c r="O25" s="9"/>
      <c r="Q25" s="9"/>
      <c r="S25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79"/>
  <sheetViews>
    <sheetView rightToLeft="1" workbookViewId="0">
      <selection activeCell="Q9" sqref="Q9:Q23"/>
    </sheetView>
  </sheetViews>
  <sheetFormatPr defaultColWidth="9.140625" defaultRowHeight="15" x14ac:dyDescent="0.25"/>
  <cols>
    <col min="1" max="1" width="21.28515625" style="28" customWidth="1"/>
    <col min="2" max="2" width="1.42578125" style="28" customWidth="1"/>
    <col min="3" max="3" width="12.7109375" style="28" customWidth="1"/>
    <col min="4" max="4" width="1.42578125" style="28" customWidth="1"/>
    <col min="5" max="5" width="17" style="28" customWidth="1"/>
    <col min="6" max="6" width="1.42578125" style="28" customWidth="1"/>
    <col min="7" max="7" width="17" style="28" customWidth="1"/>
    <col min="8" max="8" width="1.42578125" style="28" customWidth="1"/>
    <col min="9" max="9" width="17" style="28" customWidth="1"/>
    <col min="10" max="10" width="1.42578125" style="28" customWidth="1"/>
    <col min="11" max="11" width="12.7109375" style="28" customWidth="1"/>
    <col min="12" max="12" width="1.42578125" style="28" customWidth="1"/>
    <col min="13" max="13" width="19.42578125" style="28" bestFit="1" customWidth="1"/>
    <col min="14" max="14" width="1.42578125" style="28" customWidth="1"/>
    <col min="15" max="15" width="19.42578125" style="28" bestFit="1" customWidth="1"/>
    <col min="16" max="16" width="1.42578125" style="28" customWidth="1"/>
    <col min="17" max="17" width="19.42578125" style="28" bestFit="1" customWidth="1"/>
    <col min="18" max="18" width="12.5703125" style="28" bestFit="1" customWidth="1"/>
    <col min="19" max="16384" width="9.140625" style="28"/>
  </cols>
  <sheetData>
    <row r="1" spans="1:17" ht="20.100000000000001" customHeight="1" x14ac:dyDescent="0.25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20.100000000000001" customHeight="1" x14ac:dyDescent="0.25">
      <c r="A2" s="52" t="s">
        <v>145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20.100000000000001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5" spans="1:17" ht="21" x14ac:dyDescent="0.25">
      <c r="A5" s="54" t="s">
        <v>223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7" spans="1:17" ht="21" x14ac:dyDescent="0.25">
      <c r="C7" s="55" t="s">
        <v>161</v>
      </c>
      <c r="D7" s="56"/>
      <c r="E7" s="56"/>
      <c r="F7" s="56"/>
      <c r="G7" s="56"/>
      <c r="H7" s="56"/>
      <c r="I7" s="56"/>
      <c r="K7" s="55" t="s">
        <v>7</v>
      </c>
      <c r="L7" s="56"/>
      <c r="M7" s="56"/>
      <c r="N7" s="56"/>
      <c r="O7" s="56"/>
      <c r="P7" s="56"/>
      <c r="Q7" s="56"/>
    </row>
    <row r="8" spans="1:17" ht="42" x14ac:dyDescent="0.25">
      <c r="A8" s="30" t="s">
        <v>147</v>
      </c>
      <c r="C8" s="31" t="s">
        <v>9</v>
      </c>
      <c r="E8" s="31" t="s">
        <v>11</v>
      </c>
      <c r="G8" s="31" t="s">
        <v>224</v>
      </c>
      <c r="I8" s="31" t="s">
        <v>225</v>
      </c>
      <c r="K8" s="31" t="s">
        <v>9</v>
      </c>
      <c r="M8" s="31" t="s">
        <v>11</v>
      </c>
      <c r="O8" s="31" t="s">
        <v>224</v>
      </c>
      <c r="Q8" s="31" t="s">
        <v>225</v>
      </c>
    </row>
    <row r="9" spans="1:17" ht="37.5" x14ac:dyDescent="0.25">
      <c r="A9" s="32" t="s">
        <v>209</v>
      </c>
      <c r="C9" s="25">
        <v>0</v>
      </c>
      <c r="D9" s="25"/>
      <c r="E9" s="25">
        <v>0</v>
      </c>
      <c r="F9" s="25"/>
      <c r="G9" s="25">
        <v>0</v>
      </c>
      <c r="H9" s="25"/>
      <c r="I9" s="25">
        <v>0</v>
      </c>
      <c r="J9" s="25"/>
      <c r="K9" s="25">
        <v>400</v>
      </c>
      <c r="L9" s="25"/>
      <c r="M9" s="25">
        <v>400000000</v>
      </c>
      <c r="N9" s="25"/>
      <c r="O9" s="25">
        <v>399933099</v>
      </c>
      <c r="P9" s="25"/>
      <c r="Q9" s="25">
        <v>66901</v>
      </c>
    </row>
    <row r="10" spans="1:17" ht="37.5" x14ac:dyDescent="0.25">
      <c r="A10" s="32" t="s">
        <v>211</v>
      </c>
      <c r="C10" s="25">
        <v>0</v>
      </c>
      <c r="D10" s="25"/>
      <c r="E10" s="25">
        <v>0</v>
      </c>
      <c r="F10" s="25"/>
      <c r="G10" s="25">
        <v>0</v>
      </c>
      <c r="H10" s="25"/>
      <c r="I10" s="25">
        <v>0</v>
      </c>
      <c r="J10" s="25"/>
      <c r="K10" s="25">
        <v>16138</v>
      </c>
      <c r="L10" s="25"/>
      <c r="M10" s="25">
        <v>16138000000</v>
      </c>
      <c r="N10" s="25"/>
      <c r="O10" s="25">
        <v>16522316787</v>
      </c>
      <c r="P10" s="25"/>
      <c r="Q10" s="25">
        <v>-384316787</v>
      </c>
    </row>
    <row r="11" spans="1:17" ht="37.5" x14ac:dyDescent="0.25">
      <c r="A11" s="32" t="s">
        <v>212</v>
      </c>
      <c r="C11" s="25">
        <v>0</v>
      </c>
      <c r="D11" s="25"/>
      <c r="E11" s="25">
        <v>0</v>
      </c>
      <c r="F11" s="25"/>
      <c r="G11" s="25">
        <v>0</v>
      </c>
      <c r="H11" s="25"/>
      <c r="I11" s="25">
        <v>0</v>
      </c>
      <c r="J11" s="25"/>
      <c r="K11" s="25">
        <v>1000</v>
      </c>
      <c r="L11" s="25"/>
      <c r="M11" s="25">
        <v>1000000000</v>
      </c>
      <c r="N11" s="25"/>
      <c r="O11" s="25">
        <v>1009816937</v>
      </c>
      <c r="P11" s="25"/>
      <c r="Q11" s="25">
        <v>-9816937</v>
      </c>
    </row>
    <row r="12" spans="1:17" ht="37.5" x14ac:dyDescent="0.25">
      <c r="A12" s="32" t="s">
        <v>213</v>
      </c>
      <c r="C12" s="25">
        <v>0</v>
      </c>
      <c r="D12" s="25"/>
      <c r="E12" s="25">
        <v>0</v>
      </c>
      <c r="F12" s="25"/>
      <c r="G12" s="25">
        <v>0</v>
      </c>
      <c r="H12" s="25"/>
      <c r="I12" s="25">
        <v>0</v>
      </c>
      <c r="J12" s="25"/>
      <c r="K12" s="25">
        <v>254</v>
      </c>
      <c r="L12" s="25"/>
      <c r="M12" s="25">
        <v>254000000</v>
      </c>
      <c r="N12" s="25"/>
      <c r="O12" s="25">
        <v>256493502</v>
      </c>
      <c r="P12" s="25"/>
      <c r="Q12" s="25">
        <v>-2493502</v>
      </c>
    </row>
    <row r="13" spans="1:17" ht="37.5" x14ac:dyDescent="0.25">
      <c r="A13" s="32" t="s">
        <v>226</v>
      </c>
      <c r="C13" s="25">
        <v>0</v>
      </c>
      <c r="D13" s="25"/>
      <c r="E13" s="25">
        <v>0</v>
      </c>
      <c r="F13" s="25"/>
      <c r="G13" s="25">
        <v>0</v>
      </c>
      <c r="H13" s="25"/>
      <c r="I13" s="25">
        <v>0</v>
      </c>
      <c r="J13" s="25"/>
      <c r="K13" s="25">
        <v>7252</v>
      </c>
      <c r="L13" s="25"/>
      <c r="M13" s="25">
        <v>6271995289</v>
      </c>
      <c r="N13" s="25"/>
      <c r="O13" s="25">
        <v>6121646425</v>
      </c>
      <c r="P13" s="25"/>
      <c r="Q13" s="25">
        <v>150348864</v>
      </c>
    </row>
    <row r="14" spans="1:17" ht="37.5" x14ac:dyDescent="0.25">
      <c r="A14" s="32" t="s">
        <v>227</v>
      </c>
      <c r="C14" s="25">
        <v>0</v>
      </c>
      <c r="D14" s="25"/>
      <c r="E14" s="25">
        <v>0</v>
      </c>
      <c r="F14" s="25"/>
      <c r="G14" s="25">
        <v>0</v>
      </c>
      <c r="H14" s="25"/>
      <c r="I14" s="25">
        <v>0</v>
      </c>
      <c r="J14" s="25"/>
      <c r="K14" s="25">
        <v>7000</v>
      </c>
      <c r="L14" s="25"/>
      <c r="M14" s="25">
        <v>6348648103</v>
      </c>
      <c r="N14" s="25"/>
      <c r="O14" s="25">
        <v>6088095227</v>
      </c>
      <c r="P14" s="25"/>
      <c r="Q14" s="25">
        <v>260552876</v>
      </c>
    </row>
    <row r="15" spans="1:17" ht="37.5" x14ac:dyDescent="0.25">
      <c r="A15" s="32" t="s">
        <v>84</v>
      </c>
      <c r="C15" s="25">
        <v>0</v>
      </c>
      <c r="D15" s="25"/>
      <c r="E15" s="25">
        <v>0</v>
      </c>
      <c r="F15" s="25"/>
      <c r="G15" s="25">
        <v>0</v>
      </c>
      <c r="H15" s="25"/>
      <c r="I15" s="25">
        <v>0</v>
      </c>
      <c r="J15" s="25"/>
      <c r="K15" s="25">
        <v>35000</v>
      </c>
      <c r="L15" s="25"/>
      <c r="M15" s="25">
        <v>29408730711</v>
      </c>
      <c r="N15" s="25"/>
      <c r="O15" s="25">
        <v>28198791330</v>
      </c>
      <c r="P15" s="25"/>
      <c r="Q15" s="25">
        <v>1209939381</v>
      </c>
    </row>
    <row r="16" spans="1:17" ht="37.5" x14ac:dyDescent="0.25">
      <c r="A16" s="32" t="s">
        <v>228</v>
      </c>
      <c r="C16" s="25">
        <v>0</v>
      </c>
      <c r="D16" s="25"/>
      <c r="E16" s="25">
        <v>0</v>
      </c>
      <c r="F16" s="25"/>
      <c r="G16" s="25">
        <v>0</v>
      </c>
      <c r="H16" s="25"/>
      <c r="I16" s="25">
        <v>0</v>
      </c>
      <c r="J16" s="25"/>
      <c r="K16" s="25">
        <v>854</v>
      </c>
      <c r="L16" s="25"/>
      <c r="M16" s="25">
        <v>854000000</v>
      </c>
      <c r="N16" s="25"/>
      <c r="O16" s="25">
        <v>842632517</v>
      </c>
      <c r="P16" s="25"/>
      <c r="Q16" s="25">
        <v>11367483</v>
      </c>
    </row>
    <row r="17" spans="1:17" ht="37.5" x14ac:dyDescent="0.25">
      <c r="A17" s="32" t="s">
        <v>229</v>
      </c>
      <c r="C17" s="25">
        <v>0</v>
      </c>
      <c r="D17" s="25"/>
      <c r="E17" s="25">
        <v>0</v>
      </c>
      <c r="F17" s="25"/>
      <c r="G17" s="25">
        <v>0</v>
      </c>
      <c r="H17" s="25"/>
      <c r="I17" s="25">
        <v>0</v>
      </c>
      <c r="J17" s="25"/>
      <c r="K17" s="25">
        <v>11673</v>
      </c>
      <c r="L17" s="25"/>
      <c r="M17" s="25">
        <v>11673000000</v>
      </c>
      <c r="N17" s="25"/>
      <c r="O17" s="25">
        <v>11534615024</v>
      </c>
      <c r="P17" s="25"/>
      <c r="Q17" s="25">
        <v>138384976</v>
      </c>
    </row>
    <row r="18" spans="1:17" ht="37.5" x14ac:dyDescent="0.25">
      <c r="A18" s="32" t="s">
        <v>94</v>
      </c>
      <c r="C18" s="25">
        <v>0</v>
      </c>
      <c r="D18" s="25"/>
      <c r="E18" s="25">
        <v>0</v>
      </c>
      <c r="F18" s="25"/>
      <c r="G18" s="25">
        <v>0</v>
      </c>
      <c r="H18" s="25"/>
      <c r="I18" s="25">
        <v>0</v>
      </c>
      <c r="J18" s="25"/>
      <c r="K18" s="25">
        <v>5847</v>
      </c>
      <c r="L18" s="25"/>
      <c r="M18" s="25">
        <v>4876104595</v>
      </c>
      <c r="N18" s="25"/>
      <c r="O18" s="25">
        <v>4823267976</v>
      </c>
      <c r="P18" s="25"/>
      <c r="Q18" s="25">
        <v>52836619</v>
      </c>
    </row>
    <row r="19" spans="1:17" ht="37.5" x14ac:dyDescent="0.25">
      <c r="A19" s="32" t="s">
        <v>230</v>
      </c>
      <c r="C19" s="25">
        <v>0</v>
      </c>
      <c r="D19" s="25"/>
      <c r="E19" s="25">
        <v>0</v>
      </c>
      <c r="F19" s="25"/>
      <c r="G19" s="25">
        <v>0</v>
      </c>
      <c r="H19" s="25"/>
      <c r="I19" s="25">
        <v>0</v>
      </c>
      <c r="J19" s="25"/>
      <c r="K19" s="25">
        <v>64952</v>
      </c>
      <c r="L19" s="25"/>
      <c r="M19" s="25">
        <v>64952000000</v>
      </c>
      <c r="N19" s="25"/>
      <c r="O19" s="25">
        <v>64518765374</v>
      </c>
      <c r="P19" s="25"/>
      <c r="Q19" s="25">
        <v>433234626</v>
      </c>
    </row>
    <row r="20" spans="1:17" ht="37.5" x14ac:dyDescent="0.25">
      <c r="A20" s="32" t="s">
        <v>98</v>
      </c>
      <c r="C20" s="25">
        <v>0</v>
      </c>
      <c r="D20" s="25"/>
      <c r="E20" s="25">
        <v>0</v>
      </c>
      <c r="F20" s="25"/>
      <c r="G20" s="25">
        <v>0</v>
      </c>
      <c r="H20" s="25"/>
      <c r="I20" s="25">
        <v>0</v>
      </c>
      <c r="J20" s="25"/>
      <c r="K20" s="25">
        <v>15392</v>
      </c>
      <c r="L20" s="25"/>
      <c r="M20" s="25">
        <v>12537006958</v>
      </c>
      <c r="N20" s="25"/>
      <c r="O20" s="25">
        <v>12229303179</v>
      </c>
      <c r="P20" s="25"/>
      <c r="Q20" s="25">
        <v>307703779</v>
      </c>
    </row>
    <row r="21" spans="1:17" ht="37.5" x14ac:dyDescent="0.25">
      <c r="A21" s="32" t="s">
        <v>218</v>
      </c>
      <c r="C21" s="25">
        <v>0</v>
      </c>
      <c r="D21" s="25"/>
      <c r="E21" s="25">
        <v>0</v>
      </c>
      <c r="F21" s="25"/>
      <c r="G21" s="25">
        <v>0</v>
      </c>
      <c r="H21" s="25"/>
      <c r="I21" s="25">
        <v>0</v>
      </c>
      <c r="J21" s="25"/>
      <c r="K21" s="25">
        <v>228</v>
      </c>
      <c r="L21" s="25"/>
      <c r="M21" s="25">
        <v>228000000</v>
      </c>
      <c r="N21" s="25"/>
      <c r="O21" s="25">
        <v>230238262</v>
      </c>
      <c r="P21" s="25"/>
      <c r="Q21" s="25">
        <v>-2238262</v>
      </c>
    </row>
    <row r="22" spans="1:17" ht="37.5" x14ac:dyDescent="0.25">
      <c r="A22" s="32" t="s">
        <v>219</v>
      </c>
      <c r="C22" s="25">
        <v>0</v>
      </c>
      <c r="D22" s="25"/>
      <c r="E22" s="25">
        <v>0</v>
      </c>
      <c r="F22" s="25"/>
      <c r="G22" s="25">
        <v>0</v>
      </c>
      <c r="H22" s="25"/>
      <c r="I22" s="25">
        <v>0</v>
      </c>
      <c r="J22" s="25"/>
      <c r="K22" s="25">
        <v>103300</v>
      </c>
      <c r="L22" s="25"/>
      <c r="M22" s="25">
        <v>103282824520</v>
      </c>
      <c r="N22" s="25"/>
      <c r="O22" s="25">
        <v>102867774187</v>
      </c>
      <c r="P22" s="25"/>
      <c r="Q22" s="25">
        <v>415050333</v>
      </c>
    </row>
    <row r="23" spans="1:17" ht="18.75" x14ac:dyDescent="0.25">
      <c r="A23" s="32" t="s">
        <v>233</v>
      </c>
      <c r="C23" s="25">
        <v>0</v>
      </c>
      <c r="D23" s="25"/>
      <c r="E23" s="25">
        <v>0</v>
      </c>
      <c r="F23" s="25"/>
      <c r="G23" s="25">
        <v>0</v>
      </c>
      <c r="H23" s="25"/>
      <c r="I23" s="25">
        <v>0</v>
      </c>
      <c r="J23" s="25"/>
      <c r="K23" s="25">
        <v>17060</v>
      </c>
      <c r="L23" s="25"/>
      <c r="M23" s="25">
        <v>17060000000</v>
      </c>
      <c r="N23" s="25"/>
      <c r="O23" s="25">
        <v>17056907875</v>
      </c>
      <c r="P23" s="25"/>
      <c r="Q23" s="25">
        <v>3092125</v>
      </c>
    </row>
    <row r="24" spans="1:17" ht="28.5" customHeight="1" x14ac:dyDescent="0.25">
      <c r="A24" s="32" t="s">
        <v>17</v>
      </c>
      <c r="C24" s="25">
        <v>0</v>
      </c>
      <c r="D24" s="25"/>
      <c r="E24" s="25">
        <v>0</v>
      </c>
      <c r="F24" s="25"/>
      <c r="G24" s="25">
        <v>0</v>
      </c>
      <c r="H24" s="25"/>
      <c r="I24" s="25">
        <v>0</v>
      </c>
      <c r="J24" s="25"/>
      <c r="K24" s="25">
        <v>166751</v>
      </c>
      <c r="L24" s="25"/>
      <c r="M24" s="25">
        <v>23614678406</v>
      </c>
      <c r="N24" s="25"/>
      <c r="O24" s="25">
        <v>41550962845</v>
      </c>
      <c r="P24" s="25"/>
      <c r="Q24" s="25">
        <v>-17936284439</v>
      </c>
    </row>
    <row r="25" spans="1:17" ht="28.5" customHeight="1" x14ac:dyDescent="0.25">
      <c r="A25" s="32" t="s">
        <v>169</v>
      </c>
      <c r="C25" s="25">
        <v>0</v>
      </c>
      <c r="D25" s="25"/>
      <c r="E25" s="25">
        <v>0</v>
      </c>
      <c r="F25" s="25"/>
      <c r="G25" s="25">
        <v>0</v>
      </c>
      <c r="H25" s="25"/>
      <c r="I25" s="25">
        <v>0</v>
      </c>
      <c r="J25" s="25"/>
      <c r="K25" s="25">
        <v>150</v>
      </c>
      <c r="L25" s="25"/>
      <c r="M25" s="25">
        <v>5821163</v>
      </c>
      <c r="N25" s="25"/>
      <c r="O25" s="25">
        <v>7314233</v>
      </c>
      <c r="P25" s="25"/>
      <c r="Q25" s="25">
        <v>-1493070</v>
      </c>
    </row>
    <row r="26" spans="1:17" ht="18.75" x14ac:dyDescent="0.25">
      <c r="A26" s="32" t="s">
        <v>18</v>
      </c>
      <c r="C26" s="25">
        <v>0</v>
      </c>
      <c r="D26" s="25"/>
      <c r="E26" s="25">
        <v>0</v>
      </c>
      <c r="F26" s="25"/>
      <c r="G26" s="25">
        <v>0</v>
      </c>
      <c r="H26" s="25"/>
      <c r="I26" s="25">
        <v>0</v>
      </c>
      <c r="J26" s="25"/>
      <c r="K26" s="25">
        <v>2900000</v>
      </c>
      <c r="L26" s="25"/>
      <c r="M26" s="25">
        <v>10940133776</v>
      </c>
      <c r="N26" s="25"/>
      <c r="O26" s="25">
        <v>16358518191</v>
      </c>
      <c r="P26" s="25"/>
      <c r="Q26" s="25">
        <v>-5418384415</v>
      </c>
    </row>
    <row r="27" spans="1:17" ht="18.75" x14ac:dyDescent="0.25">
      <c r="A27" s="32" t="s">
        <v>170</v>
      </c>
      <c r="C27" s="25">
        <v>0</v>
      </c>
      <c r="D27" s="25"/>
      <c r="E27" s="25">
        <v>0</v>
      </c>
      <c r="F27" s="25"/>
      <c r="G27" s="25">
        <v>0</v>
      </c>
      <c r="H27" s="25"/>
      <c r="I27" s="25">
        <v>0</v>
      </c>
      <c r="J27" s="25"/>
      <c r="K27" s="25">
        <v>4940000</v>
      </c>
      <c r="L27" s="25"/>
      <c r="M27" s="25">
        <v>57228898680</v>
      </c>
      <c r="N27" s="25"/>
      <c r="O27" s="25">
        <v>54592903644</v>
      </c>
      <c r="P27" s="25"/>
      <c r="Q27" s="25">
        <v>2635995036</v>
      </c>
    </row>
    <row r="28" spans="1:17" ht="37.5" x14ac:dyDescent="0.25">
      <c r="A28" s="32" t="s">
        <v>20</v>
      </c>
      <c r="C28" s="25">
        <v>785</v>
      </c>
      <c r="D28" s="25"/>
      <c r="E28" s="25">
        <v>11825122</v>
      </c>
      <c r="F28" s="25"/>
      <c r="G28" s="25">
        <v>6090789</v>
      </c>
      <c r="H28" s="25"/>
      <c r="I28" s="25">
        <v>5734333</v>
      </c>
      <c r="J28" s="25"/>
      <c r="K28" s="25">
        <v>785</v>
      </c>
      <c r="L28" s="25"/>
      <c r="M28" s="25">
        <v>11825122</v>
      </c>
      <c r="N28" s="25"/>
      <c r="O28" s="25">
        <v>6090789</v>
      </c>
      <c r="P28" s="25"/>
      <c r="Q28" s="25">
        <v>5734333</v>
      </c>
    </row>
    <row r="29" spans="1:17" ht="37.5" x14ac:dyDescent="0.25">
      <c r="A29" s="32" t="s">
        <v>173</v>
      </c>
      <c r="C29" s="25">
        <v>0</v>
      </c>
      <c r="D29" s="25"/>
      <c r="E29" s="25">
        <v>0</v>
      </c>
      <c r="F29" s="25"/>
      <c r="G29" s="25">
        <v>0</v>
      </c>
      <c r="H29" s="25"/>
      <c r="I29" s="25">
        <v>0</v>
      </c>
      <c r="J29" s="25"/>
      <c r="K29" s="25">
        <v>130333</v>
      </c>
      <c r="L29" s="25"/>
      <c r="M29" s="25">
        <v>3122336222</v>
      </c>
      <c r="N29" s="25"/>
      <c r="O29" s="25">
        <v>5215589348</v>
      </c>
      <c r="P29" s="25"/>
      <c r="Q29" s="25">
        <v>-2093253126</v>
      </c>
    </row>
    <row r="30" spans="1:17" ht="18.75" x14ac:dyDescent="0.25">
      <c r="A30" s="32" t="s">
        <v>176</v>
      </c>
      <c r="C30" s="25">
        <v>0</v>
      </c>
      <c r="D30" s="25"/>
      <c r="E30" s="25">
        <v>0</v>
      </c>
      <c r="F30" s="25"/>
      <c r="G30" s="25">
        <v>0</v>
      </c>
      <c r="H30" s="25"/>
      <c r="I30" s="25">
        <v>0</v>
      </c>
      <c r="J30" s="25"/>
      <c r="K30" s="25">
        <v>192</v>
      </c>
      <c r="L30" s="25"/>
      <c r="M30" s="25">
        <v>10462817</v>
      </c>
      <c r="N30" s="25"/>
      <c r="O30" s="25">
        <v>7585912</v>
      </c>
      <c r="P30" s="25"/>
      <c r="Q30" s="25">
        <v>2876905</v>
      </c>
    </row>
    <row r="31" spans="1:17" ht="37.5" x14ac:dyDescent="0.25">
      <c r="A31" s="32" t="s">
        <v>179</v>
      </c>
      <c r="C31" s="25">
        <v>0</v>
      </c>
      <c r="D31" s="25"/>
      <c r="E31" s="25">
        <v>0</v>
      </c>
      <c r="F31" s="25"/>
      <c r="G31" s="25">
        <v>0</v>
      </c>
      <c r="H31" s="25"/>
      <c r="I31" s="25">
        <v>0</v>
      </c>
      <c r="J31" s="25"/>
      <c r="K31" s="25">
        <v>2000000</v>
      </c>
      <c r="L31" s="25"/>
      <c r="M31" s="25">
        <v>21392903147</v>
      </c>
      <c r="N31" s="25"/>
      <c r="O31" s="25">
        <v>23453814461</v>
      </c>
      <c r="P31" s="25"/>
      <c r="Q31" s="25">
        <v>-2060911314</v>
      </c>
    </row>
    <row r="32" spans="1:17" ht="18.75" x14ac:dyDescent="0.25">
      <c r="A32" s="32" t="s">
        <v>231</v>
      </c>
      <c r="C32" s="25">
        <v>0</v>
      </c>
      <c r="D32" s="25"/>
      <c r="E32" s="25">
        <v>0</v>
      </c>
      <c r="F32" s="25"/>
      <c r="G32" s="25">
        <v>0</v>
      </c>
      <c r="H32" s="25"/>
      <c r="I32" s="25">
        <v>0</v>
      </c>
      <c r="J32" s="25"/>
      <c r="K32" s="25">
        <v>8304</v>
      </c>
      <c r="L32" s="25"/>
      <c r="M32" s="25">
        <v>317801762</v>
      </c>
      <c r="N32" s="25"/>
      <c r="O32" s="25">
        <v>247033358</v>
      </c>
      <c r="P32" s="25"/>
      <c r="Q32" s="25">
        <v>70768404</v>
      </c>
    </row>
    <row r="33" spans="1:18" ht="18.75" x14ac:dyDescent="0.25">
      <c r="A33" s="32" t="s">
        <v>181</v>
      </c>
      <c r="C33" s="25">
        <v>0</v>
      </c>
      <c r="D33" s="25"/>
      <c r="E33" s="25">
        <v>0</v>
      </c>
      <c r="F33" s="25"/>
      <c r="G33" s="25">
        <v>0</v>
      </c>
      <c r="H33" s="25"/>
      <c r="I33" s="25">
        <v>0</v>
      </c>
      <c r="J33" s="25"/>
      <c r="K33" s="25">
        <v>2000</v>
      </c>
      <c r="L33" s="25"/>
      <c r="M33" s="25">
        <v>44189501</v>
      </c>
      <c r="N33" s="25"/>
      <c r="O33" s="25">
        <f>M33-Q33</f>
        <v>42626533</v>
      </c>
      <c r="P33" s="25"/>
      <c r="Q33" s="25">
        <v>1562968</v>
      </c>
    </row>
    <row r="34" spans="1:18" ht="18.75" x14ac:dyDescent="0.25">
      <c r="A34" s="32" t="s">
        <v>274</v>
      </c>
      <c r="C34" s="25">
        <v>0</v>
      </c>
      <c r="D34" s="25"/>
      <c r="E34" s="25">
        <v>0</v>
      </c>
      <c r="F34" s="25"/>
      <c r="G34" s="25">
        <v>0</v>
      </c>
      <c r="H34" s="25"/>
      <c r="I34" s="25">
        <v>0</v>
      </c>
      <c r="J34" s="25"/>
      <c r="K34" s="25">
        <v>5000</v>
      </c>
      <c r="L34" s="25"/>
      <c r="M34" s="25">
        <v>89017179</v>
      </c>
      <c r="N34" s="25"/>
      <c r="O34" s="25">
        <f>M34-Q34</f>
        <v>26596245</v>
      </c>
      <c r="P34" s="25"/>
      <c r="Q34" s="25">
        <v>62420934</v>
      </c>
    </row>
    <row r="35" spans="1:18" ht="18.75" x14ac:dyDescent="0.25">
      <c r="A35" s="32" t="s">
        <v>27</v>
      </c>
      <c r="C35" s="25">
        <v>0</v>
      </c>
      <c r="D35" s="25"/>
      <c r="E35" s="25">
        <v>0</v>
      </c>
      <c r="F35" s="25"/>
      <c r="G35" s="25">
        <v>0</v>
      </c>
      <c r="H35" s="25"/>
      <c r="I35" s="25">
        <v>0</v>
      </c>
      <c r="J35" s="25"/>
      <c r="K35" s="25">
        <v>2000000</v>
      </c>
      <c r="L35" s="25"/>
      <c r="M35" s="25">
        <v>77644945126</v>
      </c>
      <c r="N35" s="25"/>
      <c r="O35" s="25">
        <v>76464744249</v>
      </c>
      <c r="P35" s="25"/>
      <c r="Q35" s="25">
        <v>1180200877</v>
      </c>
    </row>
    <row r="36" spans="1:18" ht="37.5" x14ac:dyDescent="0.25">
      <c r="A36" s="32" t="s">
        <v>232</v>
      </c>
      <c r="C36" s="25">
        <v>0</v>
      </c>
      <c r="D36" s="25"/>
      <c r="E36" s="25">
        <v>0</v>
      </c>
      <c r="F36" s="25"/>
      <c r="G36" s="25">
        <v>0</v>
      </c>
      <c r="H36" s="25"/>
      <c r="I36" s="25">
        <v>0</v>
      </c>
      <c r="J36" s="25"/>
      <c r="K36" s="25">
        <v>33382</v>
      </c>
      <c r="L36" s="25"/>
      <c r="M36" s="25">
        <v>462576325</v>
      </c>
      <c r="N36" s="25"/>
      <c r="O36" s="25">
        <v>412220436</v>
      </c>
      <c r="P36" s="25"/>
      <c r="Q36" s="25">
        <v>50355889</v>
      </c>
    </row>
    <row r="37" spans="1:18" ht="18.75" x14ac:dyDescent="0.25">
      <c r="A37" s="32" t="s">
        <v>28</v>
      </c>
      <c r="C37" s="25">
        <v>0</v>
      </c>
      <c r="D37" s="25"/>
      <c r="E37" s="25">
        <v>0</v>
      </c>
      <c r="F37" s="25"/>
      <c r="G37" s="25">
        <v>0</v>
      </c>
      <c r="H37" s="25"/>
      <c r="I37" s="25">
        <v>0</v>
      </c>
      <c r="J37" s="25"/>
      <c r="K37" s="25">
        <v>800000</v>
      </c>
      <c r="L37" s="25"/>
      <c r="M37" s="25">
        <v>20154989894</v>
      </c>
      <c r="N37" s="25"/>
      <c r="O37" s="25">
        <v>20869172706</v>
      </c>
      <c r="P37" s="25"/>
      <c r="Q37" s="25">
        <v>-714182812</v>
      </c>
    </row>
    <row r="38" spans="1:18" ht="18.75" x14ac:dyDescent="0.25">
      <c r="A38" s="32" t="s">
        <v>29</v>
      </c>
      <c r="C38" s="25">
        <v>0</v>
      </c>
      <c r="D38" s="25"/>
      <c r="E38" s="25">
        <v>0</v>
      </c>
      <c r="F38" s="25"/>
      <c r="G38" s="25">
        <v>0</v>
      </c>
      <c r="H38" s="25"/>
      <c r="I38" s="25">
        <v>0</v>
      </c>
      <c r="J38" s="25"/>
      <c r="K38" s="25">
        <v>1520000</v>
      </c>
      <c r="L38" s="25"/>
      <c r="M38" s="25">
        <v>24597670281</v>
      </c>
      <c r="N38" s="25"/>
      <c r="O38" s="25">
        <v>28387502423</v>
      </c>
      <c r="P38" s="25"/>
      <c r="Q38" s="25">
        <v>-3789832142</v>
      </c>
    </row>
    <row r="39" spans="1:18" ht="18.75" x14ac:dyDescent="0.25">
      <c r="A39" s="32" t="s">
        <v>30</v>
      </c>
      <c r="C39" s="25">
        <v>8650</v>
      </c>
      <c r="D39" s="25"/>
      <c r="E39" s="25">
        <v>40284128</v>
      </c>
      <c r="F39" s="25"/>
      <c r="G39" s="25">
        <v>18806534</v>
      </c>
      <c r="H39" s="25"/>
      <c r="I39" s="25">
        <v>21477594</v>
      </c>
      <c r="J39" s="25"/>
      <c r="K39" s="25">
        <v>8650</v>
      </c>
      <c r="L39" s="25"/>
      <c r="M39" s="25">
        <v>40284128</v>
      </c>
      <c r="N39" s="25"/>
      <c r="O39" s="25">
        <v>18806534</v>
      </c>
      <c r="P39" s="25"/>
      <c r="Q39" s="25">
        <v>21477594</v>
      </c>
    </row>
    <row r="40" spans="1:18" ht="18.75" x14ac:dyDescent="0.25">
      <c r="A40" s="32" t="s">
        <v>31</v>
      </c>
      <c r="C40" s="25">
        <v>0</v>
      </c>
      <c r="D40" s="25"/>
      <c r="E40" s="25">
        <v>0</v>
      </c>
      <c r="F40" s="25"/>
      <c r="G40" s="25">
        <v>0</v>
      </c>
      <c r="H40" s="25"/>
      <c r="I40" s="25">
        <v>0</v>
      </c>
      <c r="J40" s="25"/>
      <c r="K40" s="25">
        <v>603478</v>
      </c>
      <c r="L40" s="25"/>
      <c r="M40" s="25">
        <v>32812761669</v>
      </c>
      <c r="N40" s="25"/>
      <c r="O40" s="25">
        <v>44624908175</v>
      </c>
      <c r="P40" s="25"/>
      <c r="Q40" s="25">
        <v>-11812146506</v>
      </c>
    </row>
    <row r="41" spans="1:18" ht="18.75" x14ac:dyDescent="0.25">
      <c r="A41" s="32" t="s">
        <v>33</v>
      </c>
      <c r="C41" s="25">
        <v>0</v>
      </c>
      <c r="D41" s="25"/>
      <c r="E41" s="25">
        <v>0</v>
      </c>
      <c r="F41" s="25"/>
      <c r="G41" s="25">
        <v>0</v>
      </c>
      <c r="H41" s="25"/>
      <c r="I41" s="25">
        <v>0</v>
      </c>
      <c r="J41" s="25"/>
      <c r="K41" s="25">
        <v>5000000</v>
      </c>
      <c r="L41" s="25"/>
      <c r="M41" s="25">
        <v>77679042047</v>
      </c>
      <c r="N41" s="25"/>
      <c r="O41" s="25">
        <v>88361766707</v>
      </c>
      <c r="P41" s="25"/>
      <c r="Q41" s="25">
        <v>-10682724660</v>
      </c>
    </row>
    <row r="42" spans="1:18" ht="37.5" x14ac:dyDescent="0.25">
      <c r="A42" s="32" t="s">
        <v>34</v>
      </c>
      <c r="C42" s="25">
        <v>0</v>
      </c>
      <c r="D42" s="25"/>
      <c r="E42" s="25">
        <v>0</v>
      </c>
      <c r="F42" s="25"/>
      <c r="G42" s="25">
        <v>0</v>
      </c>
      <c r="H42" s="25"/>
      <c r="I42" s="25">
        <v>0</v>
      </c>
      <c r="J42" s="25"/>
      <c r="K42" s="25">
        <v>248620</v>
      </c>
      <c r="L42" s="25"/>
      <c r="M42" s="25">
        <v>8404453671</v>
      </c>
      <c r="N42" s="25"/>
      <c r="O42" s="25">
        <v>9782894895</v>
      </c>
      <c r="P42" s="25"/>
      <c r="Q42" s="25">
        <v>-1378441224</v>
      </c>
    </row>
    <row r="43" spans="1:18" ht="18.75" x14ac:dyDescent="0.25">
      <c r="A43" s="32" t="s">
        <v>36</v>
      </c>
      <c r="C43" s="25">
        <v>0</v>
      </c>
      <c r="D43" s="25"/>
      <c r="E43" s="25">
        <v>0</v>
      </c>
      <c r="F43" s="25"/>
      <c r="G43" s="25">
        <v>0</v>
      </c>
      <c r="H43" s="25"/>
      <c r="I43" s="25">
        <v>0</v>
      </c>
      <c r="J43" s="25"/>
      <c r="K43" s="25">
        <v>1500000</v>
      </c>
      <c r="L43" s="25"/>
      <c r="M43" s="25">
        <v>30084994723</v>
      </c>
      <c r="N43" s="25"/>
      <c r="O43" s="25">
        <v>50512638324</v>
      </c>
      <c r="P43" s="25"/>
      <c r="Q43" s="25">
        <v>-20427643601</v>
      </c>
    </row>
    <row r="44" spans="1:18" ht="18.75" x14ac:dyDescent="0.25">
      <c r="A44" s="32" t="s">
        <v>37</v>
      </c>
      <c r="C44" s="25">
        <v>0</v>
      </c>
      <c r="D44" s="25"/>
      <c r="E44" s="25">
        <v>0</v>
      </c>
      <c r="F44" s="25"/>
      <c r="G44" s="25">
        <v>0</v>
      </c>
      <c r="H44" s="25"/>
      <c r="I44" s="25">
        <v>0</v>
      </c>
      <c r="J44" s="25"/>
      <c r="K44" s="25">
        <v>100000</v>
      </c>
      <c r="L44" s="25"/>
      <c r="M44" s="25">
        <v>1714736330</v>
      </c>
      <c r="N44" s="25"/>
      <c r="O44" s="25">
        <v>2804097477</v>
      </c>
      <c r="P44" s="25"/>
      <c r="Q44" s="25">
        <v>-1089361147</v>
      </c>
    </row>
    <row r="45" spans="1:18" ht="18.75" x14ac:dyDescent="0.25">
      <c r="A45" s="32" t="s">
        <v>38</v>
      </c>
      <c r="C45" s="25">
        <v>0</v>
      </c>
      <c r="D45" s="25"/>
      <c r="E45" s="25">
        <v>0</v>
      </c>
      <c r="F45" s="25"/>
      <c r="G45" s="25">
        <v>0</v>
      </c>
      <c r="H45" s="25"/>
      <c r="I45" s="25">
        <v>0</v>
      </c>
      <c r="J45" s="25"/>
      <c r="K45" s="25">
        <v>300000</v>
      </c>
      <c r="L45" s="25"/>
      <c r="M45" s="25">
        <v>5254548321</v>
      </c>
      <c r="N45" s="25"/>
      <c r="O45" s="25">
        <v>10794677721</v>
      </c>
      <c r="P45" s="25"/>
      <c r="Q45" s="25">
        <v>-5540129400</v>
      </c>
    </row>
    <row r="46" spans="1:18" ht="18.75" x14ac:dyDescent="0.25">
      <c r="A46" s="32" t="s">
        <v>39</v>
      </c>
      <c r="C46" s="25">
        <v>1300000</v>
      </c>
      <c r="D46" s="25"/>
      <c r="E46" s="25">
        <v>17663970362</v>
      </c>
      <c r="F46" s="25"/>
      <c r="G46" s="25">
        <v>27526832966</v>
      </c>
      <c r="H46" s="25"/>
      <c r="I46" s="25">
        <v>-9862862604</v>
      </c>
      <c r="J46" s="25"/>
      <c r="K46" s="25">
        <v>1300000</v>
      </c>
      <c r="L46" s="25"/>
      <c r="M46" s="25">
        <v>17663970362</v>
      </c>
      <c r="N46" s="25"/>
      <c r="O46" s="25">
        <v>27526832966</v>
      </c>
      <c r="P46" s="25"/>
      <c r="Q46" s="25">
        <v>-9862862604</v>
      </c>
    </row>
    <row r="47" spans="1:18" ht="18.75" x14ac:dyDescent="0.25">
      <c r="A47" s="32" t="s">
        <v>234</v>
      </c>
      <c r="C47" s="25">
        <v>0</v>
      </c>
      <c r="D47" s="25"/>
      <c r="E47" s="25">
        <v>0</v>
      </c>
      <c r="F47" s="25"/>
      <c r="G47" s="25">
        <v>0</v>
      </c>
      <c r="H47" s="25"/>
      <c r="I47" s="25">
        <v>0</v>
      </c>
      <c r="J47" s="25"/>
      <c r="K47" s="25">
        <v>11211</v>
      </c>
      <c r="L47" s="25"/>
      <c r="M47" s="25">
        <v>523447561</v>
      </c>
      <c r="N47" s="25"/>
      <c r="O47" s="25">
        <f>M47-Q47</f>
        <v>461769648</v>
      </c>
      <c r="P47" s="25"/>
      <c r="Q47" s="25">
        <v>61677913</v>
      </c>
      <c r="R47" s="29"/>
    </row>
    <row r="48" spans="1:18" ht="18.75" x14ac:dyDescent="0.25">
      <c r="A48" s="32" t="s">
        <v>235</v>
      </c>
      <c r="C48" s="25">
        <v>0</v>
      </c>
      <c r="D48" s="25"/>
      <c r="E48" s="25">
        <v>0</v>
      </c>
      <c r="F48" s="25"/>
      <c r="G48" s="25">
        <v>0</v>
      </c>
      <c r="H48" s="25"/>
      <c r="I48" s="25">
        <v>0</v>
      </c>
      <c r="J48" s="25"/>
      <c r="K48" s="25">
        <v>700000</v>
      </c>
      <c r="L48" s="25"/>
      <c r="M48" s="25">
        <v>25197439621</v>
      </c>
      <c r="N48" s="25"/>
      <c r="O48" s="25">
        <f t="shared" ref="O48:O52" si="0">M48-Q48</f>
        <v>25845744247</v>
      </c>
      <c r="P48" s="25"/>
      <c r="Q48" s="25">
        <v>-648304626</v>
      </c>
      <c r="R48" s="25"/>
    </row>
    <row r="49" spans="1:17" ht="18.75" x14ac:dyDescent="0.25">
      <c r="A49" s="32" t="s">
        <v>272</v>
      </c>
      <c r="C49" s="25"/>
      <c r="D49" s="25"/>
      <c r="E49" s="25"/>
      <c r="F49" s="25"/>
      <c r="G49" s="25"/>
      <c r="H49" s="25"/>
      <c r="I49" s="25"/>
      <c r="J49" s="25"/>
      <c r="K49" s="25">
        <v>213043</v>
      </c>
      <c r="L49" s="25"/>
      <c r="M49" s="25">
        <v>6094871084</v>
      </c>
      <c r="N49" s="25"/>
      <c r="O49" s="25">
        <f t="shared" si="0"/>
        <v>7662456230</v>
      </c>
      <c r="P49" s="25"/>
      <c r="Q49" s="25">
        <v>-1567585146</v>
      </c>
    </row>
    <row r="50" spans="1:17" ht="18.75" x14ac:dyDescent="0.25">
      <c r="A50" s="32" t="s">
        <v>188</v>
      </c>
      <c r="C50" s="25">
        <v>0</v>
      </c>
      <c r="D50" s="25"/>
      <c r="E50" s="25">
        <v>0</v>
      </c>
      <c r="F50" s="25"/>
      <c r="G50" s="25">
        <v>0</v>
      </c>
      <c r="H50" s="25"/>
      <c r="I50" s="25">
        <v>0</v>
      </c>
      <c r="J50" s="25"/>
      <c r="K50" s="25">
        <v>250050</v>
      </c>
      <c r="L50" s="25"/>
      <c r="M50" s="25">
        <v>45070292387</v>
      </c>
      <c r="N50" s="25"/>
      <c r="O50" s="25">
        <f t="shared" si="0"/>
        <v>46699048541</v>
      </c>
      <c r="P50" s="25"/>
      <c r="Q50" s="25">
        <v>-1628756154</v>
      </c>
    </row>
    <row r="51" spans="1:17" ht="18.75" x14ac:dyDescent="0.25">
      <c r="A51" s="32" t="s">
        <v>40</v>
      </c>
      <c r="C51" s="25">
        <v>400000</v>
      </c>
      <c r="D51" s="25"/>
      <c r="E51" s="25">
        <v>12426394467</v>
      </c>
      <c r="F51" s="25"/>
      <c r="G51" s="25">
        <v>26303965054</v>
      </c>
      <c r="H51" s="25"/>
      <c r="I51" s="25">
        <v>-7541789744</v>
      </c>
      <c r="J51" s="25"/>
      <c r="K51" s="25">
        <v>400000</v>
      </c>
      <c r="L51" s="25"/>
      <c r="M51" s="25">
        <v>12426394467</v>
      </c>
      <c r="N51" s="25"/>
      <c r="O51" s="25">
        <f t="shared" si="0"/>
        <v>14081706872</v>
      </c>
      <c r="P51" s="25"/>
      <c r="Q51" s="25">
        <v>-1655312405</v>
      </c>
    </row>
    <row r="52" spans="1:17" ht="18.75" x14ac:dyDescent="0.25">
      <c r="A52" s="32" t="s">
        <v>273</v>
      </c>
      <c r="C52" s="25">
        <v>720000</v>
      </c>
      <c r="D52" s="25"/>
      <c r="E52" s="25">
        <v>18762175310</v>
      </c>
      <c r="F52" s="25"/>
      <c r="G52" s="25"/>
      <c r="H52" s="25"/>
      <c r="I52" s="25"/>
      <c r="J52" s="25"/>
      <c r="K52" s="25">
        <v>720000</v>
      </c>
      <c r="L52" s="25"/>
      <c r="M52" s="25">
        <v>18762175310</v>
      </c>
      <c r="N52" s="25"/>
      <c r="O52" s="25">
        <f t="shared" si="0"/>
        <v>24648652649</v>
      </c>
      <c r="P52" s="25"/>
      <c r="Q52" s="25">
        <v>-5886477339</v>
      </c>
    </row>
    <row r="53" spans="1:17" ht="18.75" x14ac:dyDescent="0.25">
      <c r="A53" s="32" t="s">
        <v>42</v>
      </c>
      <c r="C53" s="25">
        <v>0</v>
      </c>
      <c r="D53" s="25"/>
      <c r="E53" s="25">
        <v>0</v>
      </c>
      <c r="F53" s="25"/>
      <c r="G53" s="25">
        <v>0</v>
      </c>
      <c r="H53" s="25"/>
      <c r="I53" s="25">
        <v>0</v>
      </c>
      <c r="J53" s="25"/>
      <c r="K53" s="25">
        <v>50000</v>
      </c>
      <c r="L53" s="25"/>
      <c r="M53" s="25">
        <v>3545344124</v>
      </c>
      <c r="N53" s="25"/>
      <c r="O53" s="25">
        <v>4660065347</v>
      </c>
      <c r="P53" s="25"/>
      <c r="Q53" s="25">
        <v>-1114721223</v>
      </c>
    </row>
    <row r="54" spans="1:17" ht="37.5" x14ac:dyDescent="0.25">
      <c r="A54" s="32" t="s">
        <v>43</v>
      </c>
      <c r="C54" s="25">
        <v>51900</v>
      </c>
      <c r="D54" s="25"/>
      <c r="E54" s="25">
        <v>223854212</v>
      </c>
      <c r="F54" s="25"/>
      <c r="G54" s="25">
        <v>153985116</v>
      </c>
      <c r="H54" s="25"/>
      <c r="I54" s="25">
        <v>69869096</v>
      </c>
      <c r="J54" s="25"/>
      <c r="K54" s="25">
        <v>51900</v>
      </c>
      <c r="L54" s="25"/>
      <c r="M54" s="25">
        <v>223854212</v>
      </c>
      <c r="N54" s="25"/>
      <c r="O54" s="25">
        <v>153985116</v>
      </c>
      <c r="P54" s="25"/>
      <c r="Q54" s="25">
        <v>69869096</v>
      </c>
    </row>
    <row r="55" spans="1:17" ht="18.75" x14ac:dyDescent="0.25">
      <c r="A55" s="32" t="s">
        <v>190</v>
      </c>
      <c r="C55" s="25">
        <v>0</v>
      </c>
      <c r="D55" s="25"/>
      <c r="E55" s="25">
        <v>0</v>
      </c>
      <c r="F55" s="25"/>
      <c r="G55" s="25">
        <v>0</v>
      </c>
      <c r="H55" s="25"/>
      <c r="I55" s="25">
        <v>0</v>
      </c>
      <c r="J55" s="25"/>
      <c r="K55" s="25">
        <v>2023691</v>
      </c>
      <c r="L55" s="25"/>
      <c r="M55" s="25">
        <v>53314019902</v>
      </c>
      <c r="N55" s="25"/>
      <c r="O55" s="25">
        <v>54784843025</v>
      </c>
      <c r="P55" s="25"/>
      <c r="Q55" s="25">
        <v>-1470823123</v>
      </c>
    </row>
    <row r="56" spans="1:17" ht="19.5" thickBot="1" x14ac:dyDescent="0.3">
      <c r="A56" s="33" t="s">
        <v>44</v>
      </c>
      <c r="C56" s="34">
        <f>SUM(C9:$C$55)</f>
        <v>2481335</v>
      </c>
      <c r="D56" s="25"/>
      <c r="E56" s="34">
        <f>SUM(E9:$E$55)</f>
        <v>49128503601</v>
      </c>
      <c r="F56" s="25"/>
      <c r="G56" s="34">
        <f>SUM(G9:$G$55)</f>
        <v>54009680459</v>
      </c>
      <c r="H56" s="25"/>
      <c r="I56" s="34">
        <f>SUM(I9:$I$55)</f>
        <v>-17307571325</v>
      </c>
      <c r="J56" s="25"/>
      <c r="K56" s="34">
        <f>SUM(K9:$K$55)</f>
        <v>28273890</v>
      </c>
      <c r="L56" s="25"/>
      <c r="M56" s="34">
        <f>SUM(M9:M55)</f>
        <v>853735189496</v>
      </c>
      <c r="N56" s="25"/>
      <c r="O56" s="34">
        <f>SUM(O9:$O$55)</f>
        <v>953768167548</v>
      </c>
      <c r="P56" s="25"/>
      <c r="Q56" s="34">
        <f>SUM(Q9:Q55)</f>
        <v>-100032978052</v>
      </c>
    </row>
    <row r="57" spans="1:17" ht="19.5" thickTop="1" x14ac:dyDescent="0.25">
      <c r="C57" s="35"/>
      <c r="E57" s="35"/>
      <c r="G57" s="35"/>
      <c r="I57" s="35"/>
      <c r="K57" s="35"/>
      <c r="M57" s="35"/>
      <c r="O57" s="35"/>
      <c r="Q57" s="35"/>
    </row>
    <row r="59" spans="1:17" ht="18.75" x14ac:dyDescent="0.25">
      <c r="A59" s="49" t="s">
        <v>236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1"/>
    </row>
    <row r="62" spans="1:17" ht="18" x14ac:dyDescent="0.25">
      <c r="M62" s="25"/>
    </row>
    <row r="64" spans="1:17" x14ac:dyDescent="0.25">
      <c r="Q64" s="29"/>
    </row>
    <row r="65" spans="13:13" x14ac:dyDescent="0.25">
      <c r="M65" s="29"/>
    </row>
    <row r="70" spans="13:13" x14ac:dyDescent="0.25">
      <c r="M70" s="29"/>
    </row>
    <row r="71" spans="13:13" x14ac:dyDescent="0.25">
      <c r="M71" s="29"/>
    </row>
    <row r="74" spans="13:13" x14ac:dyDescent="0.25">
      <c r="M74" s="29"/>
    </row>
    <row r="79" spans="13:13" x14ac:dyDescent="0.25">
      <c r="M79" s="29"/>
    </row>
  </sheetData>
  <mergeCells count="7">
    <mergeCell ref="A59:Q5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7"/>
  <sheetViews>
    <sheetView rightToLeft="1" topLeftCell="A25" workbookViewId="0">
      <selection activeCell="I9" sqref="I9"/>
    </sheetView>
  </sheetViews>
  <sheetFormatPr defaultColWidth="9.140625" defaultRowHeight="17.25" x14ac:dyDescent="0.4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8.140625" style="1" bestFit="1" customWidth="1"/>
    <col min="18" max="16384" width="9.140625" style="1"/>
  </cols>
  <sheetData>
    <row r="1" spans="1:18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8" ht="18.75" x14ac:dyDescent="0.4">
      <c r="A5" s="47" t="s">
        <v>237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8" ht="18.75" x14ac:dyDescent="0.4">
      <c r="C7" s="41" t="s">
        <v>161</v>
      </c>
      <c r="D7" s="48"/>
      <c r="E7" s="48"/>
      <c r="F7" s="48"/>
      <c r="G7" s="48"/>
      <c r="H7" s="48"/>
      <c r="I7" s="48"/>
      <c r="K7" s="41" t="s">
        <v>7</v>
      </c>
      <c r="L7" s="48"/>
      <c r="M7" s="48"/>
      <c r="N7" s="48"/>
      <c r="O7" s="48"/>
      <c r="P7" s="48"/>
      <c r="Q7" s="48"/>
    </row>
    <row r="8" spans="1:18" ht="37.5" x14ac:dyDescent="0.4">
      <c r="A8" s="14" t="s">
        <v>147</v>
      </c>
      <c r="C8" s="11" t="s">
        <v>9</v>
      </c>
      <c r="E8" s="11" t="s">
        <v>11</v>
      </c>
      <c r="G8" s="11" t="s">
        <v>224</v>
      </c>
      <c r="I8" s="11" t="s">
        <v>238</v>
      </c>
      <c r="K8" s="11" t="s">
        <v>9</v>
      </c>
      <c r="M8" s="11" t="s">
        <v>11</v>
      </c>
      <c r="O8" s="11" t="s">
        <v>224</v>
      </c>
      <c r="Q8" s="11" t="s">
        <v>238</v>
      </c>
    </row>
    <row r="9" spans="1:18" ht="36" x14ac:dyDescent="0.4">
      <c r="A9" s="12" t="s">
        <v>100</v>
      </c>
      <c r="C9" s="4">
        <v>2400</v>
      </c>
      <c r="E9" s="25">
        <v>2291589374</v>
      </c>
      <c r="F9" s="25"/>
      <c r="G9" s="25">
        <v>2306221921</v>
      </c>
      <c r="H9" s="25"/>
      <c r="I9" s="25">
        <v>-14632547</v>
      </c>
      <c r="J9" s="25"/>
      <c r="K9" s="25">
        <v>2400</v>
      </c>
      <c r="L9" s="25"/>
      <c r="M9" s="25">
        <v>2291589374</v>
      </c>
      <c r="N9" s="25"/>
      <c r="O9" s="25">
        <v>2321874284</v>
      </c>
      <c r="P9" s="25"/>
      <c r="Q9" s="25">
        <v>-30284910</v>
      </c>
      <c r="R9" s="16"/>
    </row>
    <row r="10" spans="1:18" ht="36" x14ac:dyDescent="0.4">
      <c r="A10" s="12" t="s">
        <v>60</v>
      </c>
      <c r="C10" s="4">
        <v>44598</v>
      </c>
      <c r="E10" s="4">
        <v>40688789398</v>
      </c>
      <c r="G10" s="4">
        <v>40152060572</v>
      </c>
      <c r="I10" s="4">
        <v>536728826</v>
      </c>
      <c r="K10" s="4">
        <v>44598</v>
      </c>
      <c r="M10" s="4">
        <v>40688789398</v>
      </c>
      <c r="O10" s="4">
        <v>35297749821</v>
      </c>
      <c r="Q10" s="4">
        <v>5391039577</v>
      </c>
      <c r="R10" s="16"/>
    </row>
    <row r="11" spans="1:18" ht="36" x14ac:dyDescent="0.4">
      <c r="A11" s="12" t="s">
        <v>66</v>
      </c>
      <c r="C11" s="4">
        <v>3029</v>
      </c>
      <c r="E11" s="25">
        <v>2546385193</v>
      </c>
      <c r="F11" s="25"/>
      <c r="G11" s="25">
        <v>2500676782</v>
      </c>
      <c r="H11" s="25"/>
      <c r="I11" s="25">
        <v>45708411</v>
      </c>
      <c r="J11" s="25"/>
      <c r="K11" s="25">
        <v>3029</v>
      </c>
      <c r="L11" s="25"/>
      <c r="M11" s="25">
        <v>2546385193</v>
      </c>
      <c r="N11" s="25"/>
      <c r="O11" s="25">
        <v>2261034950</v>
      </c>
      <c r="P11" s="25"/>
      <c r="Q11" s="25">
        <v>285350243</v>
      </c>
      <c r="R11" s="16"/>
    </row>
    <row r="12" spans="1:18" ht="36" x14ac:dyDescent="0.4">
      <c r="A12" s="12" t="s">
        <v>68</v>
      </c>
      <c r="C12" s="4">
        <v>13853</v>
      </c>
      <c r="E12" s="25">
        <v>11524548801</v>
      </c>
      <c r="F12" s="25"/>
      <c r="G12" s="25">
        <v>11327026975</v>
      </c>
      <c r="H12" s="25"/>
      <c r="I12" s="25">
        <v>197521826</v>
      </c>
      <c r="J12" s="25"/>
      <c r="K12" s="25">
        <v>13853</v>
      </c>
      <c r="L12" s="25"/>
      <c r="M12" s="25">
        <v>11524548801</v>
      </c>
      <c r="N12" s="25"/>
      <c r="O12" s="25">
        <v>9879401551</v>
      </c>
      <c r="P12" s="25"/>
      <c r="Q12" s="25">
        <v>1645147250</v>
      </c>
      <c r="R12" s="16"/>
    </row>
    <row r="13" spans="1:18" ht="36" x14ac:dyDescent="0.4">
      <c r="A13" s="12" t="s">
        <v>72</v>
      </c>
      <c r="C13" s="4">
        <v>43499</v>
      </c>
      <c r="E13" s="25">
        <v>35649841591</v>
      </c>
      <c r="F13" s="25"/>
      <c r="G13" s="25">
        <v>35010348224</v>
      </c>
      <c r="H13" s="25"/>
      <c r="I13" s="25">
        <v>639493367</v>
      </c>
      <c r="J13" s="25"/>
      <c r="K13" s="25">
        <v>43499</v>
      </c>
      <c r="L13" s="25"/>
      <c r="M13" s="25">
        <v>35649841591</v>
      </c>
      <c r="N13" s="25"/>
      <c r="O13" s="25">
        <v>32663216933</v>
      </c>
      <c r="P13" s="25"/>
      <c r="Q13" s="25">
        <v>2986624658</v>
      </c>
      <c r="R13" s="16"/>
    </row>
    <row r="14" spans="1:18" ht="36" x14ac:dyDescent="0.4">
      <c r="A14" s="12" t="s">
        <v>75</v>
      </c>
      <c r="C14" s="4">
        <v>48433</v>
      </c>
      <c r="E14" s="25">
        <v>39544914140</v>
      </c>
      <c r="F14" s="25"/>
      <c r="G14" s="25">
        <v>38881308608</v>
      </c>
      <c r="H14" s="25"/>
      <c r="I14" s="25">
        <v>663605532</v>
      </c>
      <c r="J14" s="25"/>
      <c r="K14" s="25">
        <v>48433</v>
      </c>
      <c r="L14" s="25"/>
      <c r="M14" s="25">
        <v>39544914140</v>
      </c>
      <c r="N14" s="25"/>
      <c r="O14" s="25">
        <v>36239780001</v>
      </c>
      <c r="P14" s="25"/>
      <c r="Q14" s="25">
        <v>3305134139</v>
      </c>
      <c r="R14" s="16"/>
    </row>
    <row r="15" spans="1:18" ht="36" x14ac:dyDescent="0.4">
      <c r="A15" s="12" t="s">
        <v>78</v>
      </c>
      <c r="C15" s="4">
        <v>40933</v>
      </c>
      <c r="E15" s="25">
        <v>32770708719</v>
      </c>
      <c r="F15" s="25"/>
      <c r="G15" s="25">
        <v>32186823457</v>
      </c>
      <c r="H15" s="25"/>
      <c r="I15" s="25">
        <v>583885262</v>
      </c>
      <c r="J15" s="25"/>
      <c r="K15" s="25">
        <v>40933</v>
      </c>
      <c r="L15" s="25"/>
      <c r="M15" s="25">
        <v>32770708719</v>
      </c>
      <c r="N15" s="25"/>
      <c r="O15" s="25">
        <v>29794567974</v>
      </c>
      <c r="P15" s="25"/>
      <c r="Q15" s="25">
        <v>2976140745</v>
      </c>
      <c r="R15" s="16"/>
    </row>
    <row r="16" spans="1:18" ht="36" x14ac:dyDescent="0.4">
      <c r="A16" s="12" t="s">
        <v>81</v>
      </c>
      <c r="C16" s="4">
        <v>20000</v>
      </c>
      <c r="E16" s="25">
        <v>12757107355</v>
      </c>
      <c r="F16" s="25"/>
      <c r="G16" s="25">
        <v>12519330460</v>
      </c>
      <c r="H16" s="25"/>
      <c r="I16" s="25">
        <v>237776895</v>
      </c>
      <c r="J16" s="25"/>
      <c r="K16" s="25">
        <v>20000</v>
      </c>
      <c r="L16" s="25"/>
      <c r="M16" s="25">
        <v>12757107355</v>
      </c>
      <c r="N16" s="25"/>
      <c r="O16" s="25">
        <v>11332705575</v>
      </c>
      <c r="P16" s="25"/>
      <c r="Q16" s="25">
        <v>1424401780</v>
      </c>
      <c r="R16" s="16"/>
    </row>
    <row r="17" spans="1:18" ht="36" x14ac:dyDescent="0.4">
      <c r="A17" s="12" t="s">
        <v>84</v>
      </c>
      <c r="C17" s="4">
        <v>22266</v>
      </c>
      <c r="E17" s="25">
        <v>21205500510</v>
      </c>
      <c r="F17" s="25"/>
      <c r="G17" s="25">
        <v>20829451410</v>
      </c>
      <c r="H17" s="25"/>
      <c r="I17" s="25">
        <v>376049100</v>
      </c>
      <c r="J17" s="25"/>
      <c r="K17" s="25">
        <v>22266</v>
      </c>
      <c r="L17" s="25"/>
      <c r="M17" s="25">
        <v>21205500510</v>
      </c>
      <c r="N17" s="25"/>
      <c r="O17" s="25">
        <v>17942656977</v>
      </c>
      <c r="P17" s="25"/>
      <c r="Q17" s="25">
        <v>3262843533</v>
      </c>
      <c r="R17" s="16"/>
    </row>
    <row r="18" spans="1:18" ht="36" x14ac:dyDescent="0.4">
      <c r="A18" s="12" t="s">
        <v>87</v>
      </c>
      <c r="C18" s="4">
        <v>23624</v>
      </c>
      <c r="E18" s="25">
        <v>22222493723</v>
      </c>
      <c r="F18" s="25"/>
      <c r="G18" s="25">
        <v>21809266754</v>
      </c>
      <c r="H18" s="25"/>
      <c r="I18" s="25">
        <v>413226969</v>
      </c>
      <c r="J18" s="25"/>
      <c r="K18" s="25">
        <v>23624</v>
      </c>
      <c r="L18" s="25"/>
      <c r="M18" s="25">
        <v>22222493723</v>
      </c>
      <c r="N18" s="25"/>
      <c r="O18" s="25">
        <v>19915088952</v>
      </c>
      <c r="P18" s="25"/>
      <c r="Q18" s="25">
        <v>2307404771</v>
      </c>
      <c r="R18" s="16"/>
    </row>
    <row r="19" spans="1:18" ht="36" x14ac:dyDescent="0.4">
      <c r="A19" s="12" t="s">
        <v>89</v>
      </c>
      <c r="C19" s="4">
        <v>22000</v>
      </c>
      <c r="E19" s="25">
        <v>16489354763</v>
      </c>
      <c r="F19" s="25"/>
      <c r="G19" s="25">
        <v>16158754695</v>
      </c>
      <c r="H19" s="25"/>
      <c r="I19" s="25">
        <v>330600068</v>
      </c>
      <c r="J19" s="25"/>
      <c r="K19" s="25">
        <v>22000</v>
      </c>
      <c r="L19" s="25"/>
      <c r="M19" s="25">
        <v>16489354763</v>
      </c>
      <c r="N19" s="25"/>
      <c r="O19" s="25">
        <v>15202148973</v>
      </c>
      <c r="P19" s="25"/>
      <c r="Q19" s="25">
        <v>1287205790</v>
      </c>
      <c r="R19" s="16"/>
    </row>
    <row r="20" spans="1:18" ht="36" x14ac:dyDescent="0.4">
      <c r="A20" s="12" t="s">
        <v>92</v>
      </c>
      <c r="C20" s="4">
        <v>37274</v>
      </c>
      <c r="E20" s="25">
        <v>36829204900</v>
      </c>
      <c r="F20" s="25"/>
      <c r="G20" s="25">
        <v>36330345571</v>
      </c>
      <c r="H20" s="25"/>
      <c r="I20" s="25">
        <v>498859329</v>
      </c>
      <c r="J20" s="25"/>
      <c r="K20" s="25">
        <v>37274</v>
      </c>
      <c r="L20" s="25"/>
      <c r="M20" s="25">
        <v>36829204900</v>
      </c>
      <c r="N20" s="25"/>
      <c r="O20" s="25">
        <v>31114981097</v>
      </c>
      <c r="P20" s="25"/>
      <c r="Q20" s="25">
        <v>5714223803</v>
      </c>
      <c r="R20" s="16"/>
    </row>
    <row r="21" spans="1:18" ht="36" x14ac:dyDescent="0.4">
      <c r="A21" s="12" t="s">
        <v>94</v>
      </c>
      <c r="C21" s="4">
        <v>11417</v>
      </c>
      <c r="E21" s="25">
        <v>10931554015</v>
      </c>
      <c r="F21" s="25"/>
      <c r="G21" s="25">
        <v>10730057658</v>
      </c>
      <c r="H21" s="25"/>
      <c r="I21" s="25">
        <v>201496357</v>
      </c>
      <c r="J21" s="25"/>
      <c r="K21" s="25">
        <v>11417</v>
      </c>
      <c r="L21" s="25"/>
      <c r="M21" s="25">
        <v>10931554015</v>
      </c>
      <c r="N21" s="25"/>
      <c r="O21" s="25">
        <v>9419761000</v>
      </c>
      <c r="P21" s="25"/>
      <c r="Q21" s="25">
        <v>1511793015</v>
      </c>
      <c r="R21" s="16"/>
    </row>
    <row r="22" spans="1:18" ht="36" x14ac:dyDescent="0.4">
      <c r="A22" s="12" t="s">
        <v>96</v>
      </c>
      <c r="C22" s="4">
        <v>34894</v>
      </c>
      <c r="E22" s="25">
        <v>32888890760</v>
      </c>
      <c r="F22" s="25"/>
      <c r="G22" s="25">
        <v>32299009943</v>
      </c>
      <c r="H22" s="25"/>
      <c r="I22" s="25">
        <v>589880817</v>
      </c>
      <c r="J22" s="25"/>
      <c r="K22" s="25">
        <v>34894</v>
      </c>
      <c r="L22" s="25"/>
      <c r="M22" s="25">
        <v>32888890760</v>
      </c>
      <c r="N22" s="25"/>
      <c r="O22" s="25">
        <v>28265326325</v>
      </c>
      <c r="P22" s="25"/>
      <c r="Q22" s="25">
        <v>4623564435</v>
      </c>
      <c r="R22" s="16"/>
    </row>
    <row r="23" spans="1:18" ht="36" x14ac:dyDescent="0.4">
      <c r="A23" s="12" t="s">
        <v>98</v>
      </c>
      <c r="C23" s="4">
        <v>9862</v>
      </c>
      <c r="E23" s="25">
        <v>9107089481</v>
      </c>
      <c r="F23" s="25"/>
      <c r="G23" s="25">
        <v>8998134133</v>
      </c>
      <c r="H23" s="25"/>
      <c r="I23" s="25">
        <v>108955348</v>
      </c>
      <c r="J23" s="25"/>
      <c r="K23" s="25">
        <v>9862</v>
      </c>
      <c r="L23" s="25"/>
      <c r="M23" s="25">
        <v>9107089481</v>
      </c>
      <c r="N23" s="25"/>
      <c r="O23" s="25">
        <v>7837045326</v>
      </c>
      <c r="P23" s="25"/>
      <c r="Q23" s="25">
        <v>1270044155</v>
      </c>
      <c r="R23" s="16"/>
    </row>
    <row r="24" spans="1:18" ht="18" x14ac:dyDescent="0.4">
      <c r="A24" s="12" t="s">
        <v>17</v>
      </c>
      <c r="C24" s="4">
        <v>206249</v>
      </c>
      <c r="E24" s="4">
        <v>35209832035</v>
      </c>
      <c r="G24" s="4">
        <v>30216730669</v>
      </c>
      <c r="I24" s="4">
        <v>4993101366</v>
      </c>
      <c r="K24" s="4">
        <v>206249</v>
      </c>
      <c r="M24" s="4">
        <v>35209832035</v>
      </c>
      <c r="O24" s="25">
        <v>51567891341</v>
      </c>
      <c r="Q24" s="25">
        <v>-16358059306</v>
      </c>
      <c r="R24" s="16"/>
    </row>
    <row r="25" spans="1:18" ht="18" x14ac:dyDescent="0.4">
      <c r="A25" s="12" t="s">
        <v>18</v>
      </c>
      <c r="C25" s="4">
        <v>3685459</v>
      </c>
      <c r="E25" s="25">
        <v>17639899449</v>
      </c>
      <c r="F25" s="25"/>
      <c r="G25" s="25">
        <v>17083042810</v>
      </c>
      <c r="H25" s="25"/>
      <c r="I25" s="25">
        <v>556856639</v>
      </c>
      <c r="J25" s="25"/>
      <c r="K25" s="25">
        <v>3685459</v>
      </c>
      <c r="L25" s="25"/>
      <c r="M25" s="25">
        <v>17639899449</v>
      </c>
      <c r="N25" s="25"/>
      <c r="O25" s="25">
        <v>20872408167</v>
      </c>
      <c r="P25" s="25"/>
      <c r="Q25" s="25">
        <v>-3232508718</v>
      </c>
      <c r="R25" s="16"/>
    </row>
    <row r="26" spans="1:18" ht="18" x14ac:dyDescent="0.4">
      <c r="A26" s="12" t="s">
        <v>19</v>
      </c>
      <c r="C26" s="4">
        <v>140000</v>
      </c>
      <c r="E26" s="25">
        <v>9765765891</v>
      </c>
      <c r="F26" s="25"/>
      <c r="G26" s="25">
        <v>9789057595</v>
      </c>
      <c r="H26" s="25"/>
      <c r="I26" s="25">
        <v>-23291704</v>
      </c>
      <c r="J26" s="25"/>
      <c r="K26" s="25">
        <v>140000</v>
      </c>
      <c r="L26" s="25"/>
      <c r="M26" s="25">
        <v>9765765891</v>
      </c>
      <c r="N26" s="25"/>
      <c r="O26" s="25">
        <v>9789057595</v>
      </c>
      <c r="P26" s="25"/>
      <c r="Q26" s="25">
        <v>-23291704</v>
      </c>
      <c r="R26" s="16"/>
    </row>
    <row r="27" spans="1:18" ht="36" x14ac:dyDescent="0.4">
      <c r="A27" s="12" t="s">
        <v>20</v>
      </c>
      <c r="C27" s="4">
        <v>0</v>
      </c>
      <c r="E27" s="25">
        <v>0</v>
      </c>
      <c r="F27" s="25"/>
      <c r="G27" s="25">
        <v>6387698</v>
      </c>
      <c r="H27" s="25"/>
      <c r="I27" s="25">
        <v>-6387698</v>
      </c>
      <c r="J27" s="25"/>
      <c r="K27" s="25">
        <v>0</v>
      </c>
      <c r="L27" s="25"/>
      <c r="M27" s="25">
        <v>0</v>
      </c>
      <c r="N27" s="25"/>
      <c r="O27" s="25">
        <v>0</v>
      </c>
      <c r="P27" s="25"/>
      <c r="Q27" s="25">
        <v>0</v>
      </c>
      <c r="R27" s="16"/>
    </row>
    <row r="28" spans="1:18" ht="18" x14ac:dyDescent="0.4">
      <c r="A28" s="12" t="s">
        <v>21</v>
      </c>
      <c r="C28" s="4">
        <v>100000</v>
      </c>
      <c r="E28" s="25">
        <v>9287508555</v>
      </c>
      <c r="F28" s="25"/>
      <c r="G28" s="25">
        <v>8750217495</v>
      </c>
      <c r="H28" s="25"/>
      <c r="I28" s="25">
        <v>537291060</v>
      </c>
      <c r="J28" s="25"/>
      <c r="K28" s="25">
        <v>100000</v>
      </c>
      <c r="L28" s="25"/>
      <c r="M28" s="25">
        <v>9287508555</v>
      </c>
      <c r="N28" s="25"/>
      <c r="O28" s="25">
        <v>8750217495</v>
      </c>
      <c r="P28" s="25"/>
      <c r="Q28" s="25">
        <v>537291060</v>
      </c>
      <c r="R28" s="16"/>
    </row>
    <row r="29" spans="1:18" ht="18" x14ac:dyDescent="0.4">
      <c r="A29" s="12" t="s">
        <v>22</v>
      </c>
      <c r="C29" s="4">
        <v>3000000</v>
      </c>
      <c r="E29" s="25">
        <v>38559199500</v>
      </c>
      <c r="F29" s="25"/>
      <c r="G29" s="25">
        <v>32266863000</v>
      </c>
      <c r="H29" s="25"/>
      <c r="I29" s="25">
        <v>6292336500</v>
      </c>
      <c r="J29" s="25"/>
      <c r="K29" s="25">
        <v>3000000</v>
      </c>
      <c r="L29" s="25"/>
      <c r="M29" s="25">
        <v>38559199500</v>
      </c>
      <c r="N29" s="25"/>
      <c r="O29" s="25">
        <v>36469500738</v>
      </c>
      <c r="P29" s="25"/>
      <c r="Q29" s="25">
        <v>2089698762</v>
      </c>
      <c r="R29" s="16"/>
    </row>
    <row r="30" spans="1:18" ht="18" x14ac:dyDescent="0.4">
      <c r="A30" s="12" t="s">
        <v>23</v>
      </c>
      <c r="C30" s="4">
        <v>200000</v>
      </c>
      <c r="E30" s="25">
        <v>4216760100</v>
      </c>
      <c r="F30" s="25"/>
      <c r="G30" s="25">
        <v>4133262355</v>
      </c>
      <c r="H30" s="25"/>
      <c r="I30" s="25">
        <v>83497745</v>
      </c>
      <c r="J30" s="25"/>
      <c r="K30" s="25">
        <v>200000</v>
      </c>
      <c r="L30" s="25"/>
      <c r="M30" s="25">
        <v>4216760100</v>
      </c>
      <c r="N30" s="25"/>
      <c r="O30" s="25">
        <v>4133262355</v>
      </c>
      <c r="P30" s="25"/>
      <c r="Q30" s="25">
        <v>83497745</v>
      </c>
      <c r="R30" s="16"/>
    </row>
    <row r="31" spans="1:18" ht="18" x14ac:dyDescent="0.4">
      <c r="A31" s="12" t="s">
        <v>24</v>
      </c>
      <c r="C31" s="4">
        <v>4133</v>
      </c>
      <c r="E31" s="25">
        <v>86276582</v>
      </c>
      <c r="F31" s="25"/>
      <c r="G31" s="25">
        <v>86873540</v>
      </c>
      <c r="H31" s="25"/>
      <c r="I31" s="25">
        <v>-596958</v>
      </c>
      <c r="J31" s="25"/>
      <c r="K31" s="25">
        <v>4133</v>
      </c>
      <c r="L31" s="25"/>
      <c r="M31" s="25">
        <v>86276582</v>
      </c>
      <c r="N31" s="25"/>
      <c r="O31" s="25">
        <v>86873540</v>
      </c>
      <c r="P31" s="25"/>
      <c r="Q31" s="25">
        <v>-596958</v>
      </c>
      <c r="R31" s="16"/>
    </row>
    <row r="32" spans="1:18" ht="18" x14ac:dyDescent="0.4">
      <c r="A32" s="12" t="s">
        <v>25</v>
      </c>
      <c r="C32" s="4">
        <v>408266</v>
      </c>
      <c r="E32" s="25">
        <v>10985596807</v>
      </c>
      <c r="F32" s="25"/>
      <c r="G32" s="25">
        <v>11720973120</v>
      </c>
      <c r="H32" s="25"/>
      <c r="I32" s="25">
        <v>-735376313</v>
      </c>
      <c r="J32" s="25"/>
      <c r="K32" s="25">
        <v>408266</v>
      </c>
      <c r="L32" s="25"/>
      <c r="M32" s="25">
        <v>10985596807</v>
      </c>
      <c r="N32" s="25"/>
      <c r="O32" s="25">
        <v>30676870174</v>
      </c>
      <c r="P32" s="25"/>
      <c r="Q32" s="25">
        <v>-19691273367</v>
      </c>
      <c r="R32" s="16"/>
    </row>
    <row r="33" spans="1:18" ht="18" x14ac:dyDescent="0.4">
      <c r="A33" s="12" t="s">
        <v>26</v>
      </c>
      <c r="C33" s="4">
        <v>1000000</v>
      </c>
      <c r="E33" s="25">
        <v>16700040000</v>
      </c>
      <c r="F33" s="25"/>
      <c r="G33" s="25">
        <v>15256339296</v>
      </c>
      <c r="H33" s="25"/>
      <c r="I33" s="25">
        <v>1443700704</v>
      </c>
      <c r="J33" s="25"/>
      <c r="K33" s="25">
        <v>1000000</v>
      </c>
      <c r="L33" s="25"/>
      <c r="M33" s="25">
        <v>16700040000</v>
      </c>
      <c r="N33" s="25"/>
      <c r="O33" s="25">
        <v>15256339296</v>
      </c>
      <c r="P33" s="25"/>
      <c r="Q33" s="25">
        <v>1443700704</v>
      </c>
      <c r="R33" s="16"/>
    </row>
    <row r="34" spans="1:18" ht="18" x14ac:dyDescent="0.4">
      <c r="A34" s="12" t="s">
        <v>28</v>
      </c>
      <c r="C34" s="4">
        <v>812425</v>
      </c>
      <c r="E34" s="25">
        <v>12323839747</v>
      </c>
      <c r="F34" s="25"/>
      <c r="G34" s="25">
        <v>12331915658</v>
      </c>
      <c r="H34" s="25"/>
      <c r="I34" s="25">
        <v>-8075911</v>
      </c>
      <c r="J34" s="25"/>
      <c r="K34" s="25">
        <v>812425</v>
      </c>
      <c r="L34" s="25"/>
      <c r="M34" s="25">
        <v>12323839747</v>
      </c>
      <c r="N34" s="25"/>
      <c r="O34" s="25">
        <v>13245238407</v>
      </c>
      <c r="P34" s="25"/>
      <c r="Q34" s="25">
        <v>-921398660</v>
      </c>
      <c r="R34" s="16"/>
    </row>
    <row r="35" spans="1:18" ht="18" x14ac:dyDescent="0.4">
      <c r="A35" s="12" t="s">
        <v>29</v>
      </c>
      <c r="C35" s="4">
        <v>6489569</v>
      </c>
      <c r="E35" s="25">
        <v>67670529116</v>
      </c>
      <c r="F35" s="25"/>
      <c r="G35" s="25">
        <v>65025637130</v>
      </c>
      <c r="H35" s="25"/>
      <c r="I35" s="25">
        <v>2644891986</v>
      </c>
      <c r="J35" s="25"/>
      <c r="K35" s="25">
        <v>6489569</v>
      </c>
      <c r="L35" s="25"/>
      <c r="M35" s="25">
        <v>67670529116</v>
      </c>
      <c r="N35" s="25"/>
      <c r="O35" s="25">
        <v>63022305962</v>
      </c>
      <c r="P35" s="25"/>
      <c r="Q35" s="25">
        <v>4648223154</v>
      </c>
      <c r="R35" s="16"/>
    </row>
    <row r="36" spans="1:18" ht="18" x14ac:dyDescent="0.4">
      <c r="A36" s="12" t="s">
        <v>30</v>
      </c>
      <c r="C36" s="4">
        <v>0</v>
      </c>
      <c r="E36" s="25">
        <v>0</v>
      </c>
      <c r="F36" s="25"/>
      <c r="G36" s="25">
        <v>8089313</v>
      </c>
      <c r="H36" s="25"/>
      <c r="I36" s="25">
        <v>-8089313</v>
      </c>
      <c r="J36" s="25"/>
      <c r="K36" s="25">
        <v>0</v>
      </c>
      <c r="L36" s="25"/>
      <c r="M36" s="25">
        <v>0</v>
      </c>
      <c r="N36" s="25"/>
      <c r="O36" s="25">
        <v>0</v>
      </c>
      <c r="P36" s="25"/>
      <c r="Q36" s="25">
        <v>0</v>
      </c>
      <c r="R36" s="16"/>
    </row>
    <row r="37" spans="1:18" ht="18" x14ac:dyDescent="0.4">
      <c r="A37" s="12" t="s">
        <v>32</v>
      </c>
      <c r="C37" s="4">
        <v>160</v>
      </c>
      <c r="E37" s="25">
        <v>10439275</v>
      </c>
      <c r="F37" s="25"/>
      <c r="G37" s="25">
        <v>5204720</v>
      </c>
      <c r="H37" s="25"/>
      <c r="I37" s="25">
        <v>5234555</v>
      </c>
      <c r="J37" s="25"/>
      <c r="K37" s="25">
        <v>160</v>
      </c>
      <c r="L37" s="25"/>
      <c r="M37" s="25">
        <v>10439275</v>
      </c>
      <c r="N37" s="25"/>
      <c r="O37" s="25">
        <v>5204720</v>
      </c>
      <c r="P37" s="25"/>
      <c r="Q37" s="25">
        <v>5234555</v>
      </c>
      <c r="R37" s="16"/>
    </row>
    <row r="38" spans="1:18" ht="36" x14ac:dyDescent="0.4">
      <c r="A38" s="12" t="s">
        <v>34</v>
      </c>
      <c r="C38" s="4">
        <v>251380</v>
      </c>
      <c r="E38" s="25">
        <v>5997222936</v>
      </c>
      <c r="F38" s="25"/>
      <c r="G38" s="25">
        <v>5427486757</v>
      </c>
      <c r="H38" s="25"/>
      <c r="I38" s="25">
        <v>569736179</v>
      </c>
      <c r="J38" s="25"/>
      <c r="K38" s="25">
        <v>251380</v>
      </c>
      <c r="L38" s="25"/>
      <c r="M38" s="25">
        <v>5997222936</v>
      </c>
      <c r="N38" s="25"/>
      <c r="O38" s="25">
        <v>9942361728</v>
      </c>
      <c r="P38" s="25"/>
      <c r="Q38" s="25">
        <v>-3945138792</v>
      </c>
      <c r="R38" s="16"/>
    </row>
    <row r="39" spans="1:18" ht="18" x14ac:dyDescent="0.4">
      <c r="A39" s="12" t="s">
        <v>35</v>
      </c>
      <c r="C39" s="4">
        <v>2000000</v>
      </c>
      <c r="E39" s="25">
        <v>25149465000</v>
      </c>
      <c r="F39" s="25"/>
      <c r="G39" s="25">
        <v>22942674000</v>
      </c>
      <c r="H39" s="25"/>
      <c r="I39" s="25">
        <v>2206791000</v>
      </c>
      <c r="J39" s="25"/>
      <c r="K39" s="25">
        <v>2000000</v>
      </c>
      <c r="L39" s="25"/>
      <c r="M39" s="25">
        <v>25149465000</v>
      </c>
      <c r="N39" s="25"/>
      <c r="O39" s="25">
        <v>30084836851</v>
      </c>
      <c r="P39" s="25"/>
      <c r="Q39" s="25">
        <v>-4935371851</v>
      </c>
      <c r="R39" s="16"/>
    </row>
    <row r="40" spans="1:18" ht="18" x14ac:dyDescent="0.4">
      <c r="A40" s="12" t="s">
        <v>36</v>
      </c>
      <c r="C40" s="4">
        <v>722222</v>
      </c>
      <c r="E40" s="25">
        <v>12779061068</v>
      </c>
      <c r="F40" s="25"/>
      <c r="G40" s="25">
        <v>9009955978</v>
      </c>
      <c r="H40" s="25"/>
      <c r="I40" s="25">
        <v>3769105090</v>
      </c>
      <c r="J40" s="25"/>
      <c r="K40" s="25">
        <v>722222</v>
      </c>
      <c r="L40" s="25"/>
      <c r="M40" s="25">
        <v>12779061068</v>
      </c>
      <c r="N40" s="25"/>
      <c r="O40" s="25">
        <v>24407596066</v>
      </c>
      <c r="P40" s="25"/>
      <c r="Q40" s="25">
        <v>-11628534998</v>
      </c>
      <c r="R40" s="16"/>
    </row>
    <row r="41" spans="1:18" ht="18" x14ac:dyDescent="0.4">
      <c r="A41" s="12" t="s">
        <v>37</v>
      </c>
      <c r="C41" s="4">
        <v>49019</v>
      </c>
      <c r="E41" s="25">
        <v>670488150</v>
      </c>
      <c r="F41" s="25"/>
      <c r="G41" s="25">
        <v>611528073</v>
      </c>
      <c r="H41" s="25"/>
      <c r="I41" s="25">
        <v>58960077</v>
      </c>
      <c r="J41" s="25"/>
      <c r="K41" s="25">
        <v>49019</v>
      </c>
      <c r="L41" s="25"/>
      <c r="M41" s="25">
        <v>670488150</v>
      </c>
      <c r="N41" s="25"/>
      <c r="O41" s="25">
        <v>1379571684</v>
      </c>
      <c r="P41" s="25"/>
      <c r="Q41" s="25">
        <v>-709083534</v>
      </c>
      <c r="R41" s="16"/>
    </row>
    <row r="42" spans="1:18" ht="18" x14ac:dyDescent="0.4">
      <c r="A42" s="12" t="s">
        <v>38</v>
      </c>
      <c r="C42" s="4">
        <v>1000000</v>
      </c>
      <c r="E42" s="25">
        <v>25457620500</v>
      </c>
      <c r="F42" s="25"/>
      <c r="G42" s="25">
        <v>22165703237</v>
      </c>
      <c r="H42" s="25"/>
      <c r="I42" s="25">
        <v>3291917263</v>
      </c>
      <c r="J42" s="25"/>
      <c r="K42" s="25">
        <v>1000000</v>
      </c>
      <c r="L42" s="25"/>
      <c r="M42" s="25">
        <v>25457620500</v>
      </c>
      <c r="N42" s="25"/>
      <c r="O42" s="25">
        <v>31978826537</v>
      </c>
      <c r="P42" s="25"/>
      <c r="Q42" s="25">
        <v>-6521206037</v>
      </c>
      <c r="R42" s="16"/>
    </row>
    <row r="43" spans="1:18" ht="18" x14ac:dyDescent="0.4">
      <c r="A43" s="12" t="s">
        <v>39</v>
      </c>
      <c r="C43" s="4">
        <v>0</v>
      </c>
      <c r="E43" s="25">
        <v>0</v>
      </c>
      <c r="F43" s="25"/>
      <c r="G43" s="25">
        <v>-12578967619</v>
      </c>
      <c r="H43" s="25"/>
      <c r="I43" s="25">
        <v>12578967619</v>
      </c>
      <c r="J43" s="25"/>
      <c r="K43" s="25">
        <v>0</v>
      </c>
      <c r="L43" s="25"/>
      <c r="M43" s="25">
        <v>0</v>
      </c>
      <c r="N43" s="25"/>
      <c r="O43" s="25">
        <v>0</v>
      </c>
      <c r="P43" s="25"/>
      <c r="Q43" s="25">
        <v>0</v>
      </c>
      <c r="R43" s="16"/>
    </row>
    <row r="44" spans="1:18" ht="18" x14ac:dyDescent="0.4">
      <c r="A44" s="12" t="s">
        <v>40</v>
      </c>
      <c r="C44" s="4">
        <v>320000</v>
      </c>
      <c r="E44" s="25">
        <v>10618044480</v>
      </c>
      <c r="F44" s="25"/>
      <c r="G44" s="25">
        <v>7136464595</v>
      </c>
      <c r="H44" s="25"/>
      <c r="I44" s="25">
        <v>3481579885</v>
      </c>
      <c r="J44" s="25"/>
      <c r="K44" s="25">
        <v>320000</v>
      </c>
      <c r="L44" s="25"/>
      <c r="M44" s="25">
        <v>10618044480</v>
      </c>
      <c r="N44" s="25"/>
      <c r="O44" s="25">
        <v>11324869124</v>
      </c>
      <c r="P44" s="25"/>
      <c r="Q44" s="25">
        <v>-706824644</v>
      </c>
      <c r="R44" s="16"/>
    </row>
    <row r="45" spans="1:18" ht="18" x14ac:dyDescent="0.4">
      <c r="A45" s="12" t="s">
        <v>41</v>
      </c>
      <c r="C45" s="4">
        <v>0</v>
      </c>
      <c r="E45" s="25">
        <v>0</v>
      </c>
      <c r="F45" s="25"/>
      <c r="G45" s="25">
        <v>-7855743609</v>
      </c>
      <c r="H45" s="25"/>
      <c r="I45" s="25">
        <v>7855743609</v>
      </c>
      <c r="J45" s="25"/>
      <c r="K45" s="25">
        <v>0</v>
      </c>
      <c r="L45" s="25"/>
      <c r="M45" s="25">
        <v>0</v>
      </c>
      <c r="N45" s="25"/>
      <c r="O45" s="25">
        <v>0</v>
      </c>
      <c r="P45" s="25"/>
      <c r="Q45" s="25">
        <v>0</v>
      </c>
      <c r="R45" s="16"/>
    </row>
    <row r="46" spans="1:18" ht="18" x14ac:dyDescent="0.4">
      <c r="A46" s="12" t="s">
        <v>42</v>
      </c>
      <c r="C46" s="4">
        <v>450000</v>
      </c>
      <c r="E46" s="25">
        <f>40114092510</f>
        <v>40114092510</v>
      </c>
      <c r="F46" s="25"/>
      <c r="G46" s="25">
        <f>37015489552</f>
        <v>37015489552</v>
      </c>
      <c r="H46" s="25"/>
      <c r="I46" s="25">
        <v>3098602958</v>
      </c>
      <c r="J46" s="25"/>
      <c r="K46" s="25">
        <v>450000</v>
      </c>
      <c r="L46" s="25"/>
      <c r="M46" s="25">
        <f>40114092510</f>
        <v>40114092510</v>
      </c>
      <c r="N46" s="25"/>
      <c r="O46" s="25">
        <v>42131577349</v>
      </c>
      <c r="P46" s="25"/>
      <c r="Q46" s="25">
        <f>-2017484839</f>
        <v>-2017484839</v>
      </c>
      <c r="R46" s="16"/>
    </row>
    <row r="47" spans="1:18" ht="36" x14ac:dyDescent="0.4">
      <c r="A47" s="12" t="s">
        <v>43</v>
      </c>
      <c r="C47" s="4">
        <v>0</v>
      </c>
      <c r="E47" s="25">
        <v>0</v>
      </c>
      <c r="F47" s="25"/>
      <c r="G47" s="25">
        <v>20343015</v>
      </c>
      <c r="H47" s="25"/>
      <c r="I47" s="25">
        <v>-20343015</v>
      </c>
      <c r="J47" s="25"/>
      <c r="K47" s="25">
        <v>0</v>
      </c>
      <c r="L47" s="25"/>
      <c r="M47" s="25">
        <v>0</v>
      </c>
      <c r="N47" s="25"/>
      <c r="O47" s="25">
        <v>0</v>
      </c>
      <c r="P47" s="25"/>
      <c r="Q47" s="25">
        <v>0</v>
      </c>
      <c r="R47" s="16"/>
    </row>
    <row r="48" spans="1:18" ht="18.75" thickBot="1" x14ac:dyDescent="0.45">
      <c r="A48" s="7" t="s">
        <v>44</v>
      </c>
      <c r="C48" s="7">
        <f>SUM(C10:$C$47)</f>
        <v>21214564</v>
      </c>
      <c r="E48" s="34">
        <f>SUM(E10:$E$47)</f>
        <v>668398065050</v>
      </c>
      <c r="F48" s="25"/>
      <c r="G48" s="34">
        <f>SUM(G10:$G$47)</f>
        <v>610308123620</v>
      </c>
      <c r="H48" s="25"/>
      <c r="I48" s="34">
        <f>SUM(I10:$I$47)</f>
        <v>58089941430</v>
      </c>
      <c r="J48" s="25"/>
      <c r="K48" s="34">
        <f>SUM(K9:K47)</f>
        <v>21216964</v>
      </c>
      <c r="L48" s="25"/>
      <c r="M48" s="34">
        <f>SUM(M10:M47)</f>
        <v>668398065050</v>
      </c>
      <c r="N48" s="25"/>
      <c r="O48" s="34">
        <f>SUM(O9:O47)</f>
        <v>694612148868</v>
      </c>
      <c r="P48" s="25"/>
      <c r="Q48" s="34">
        <f>SUM(Q9:Q47)</f>
        <v>-23922494444</v>
      </c>
    </row>
    <row r="49" spans="1:17" ht="18.75" thickTop="1" x14ac:dyDescent="0.4">
      <c r="C49" s="9"/>
      <c r="E49" s="9"/>
      <c r="G49" s="9"/>
      <c r="I49" s="9"/>
      <c r="K49" s="9"/>
      <c r="M49" s="9"/>
      <c r="O49" s="9"/>
      <c r="Q49" s="9"/>
    </row>
    <row r="51" spans="1:17" ht="18" x14ac:dyDescent="0.4">
      <c r="A51" s="57" t="s">
        <v>236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9"/>
    </row>
    <row r="54" spans="1:17" ht="18" x14ac:dyDescent="0.4">
      <c r="Q54" s="25"/>
    </row>
    <row r="55" spans="1:17" x14ac:dyDescent="0.4">
      <c r="Q55" s="16"/>
    </row>
    <row r="56" spans="1:17" x14ac:dyDescent="0.4">
      <c r="Q56" s="16"/>
    </row>
    <row r="57" spans="1:17" x14ac:dyDescent="0.4">
      <c r="M57" s="16"/>
    </row>
  </sheetData>
  <mergeCells count="7">
    <mergeCell ref="A51:Q51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55"/>
  <sheetViews>
    <sheetView rightToLeft="1" view="pageBreakPreview" topLeftCell="A15" zoomScale="89" zoomScaleNormal="100" zoomScaleSheetLayoutView="89" workbookViewId="0">
      <selection activeCell="I47" sqref="I47"/>
    </sheetView>
  </sheetViews>
  <sheetFormatPr defaultColWidth="9.140625"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9.42578125" style="1" bestFit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5" spans="1:21" ht="18.75" x14ac:dyDescent="0.4">
      <c r="A5" s="47" t="s">
        <v>239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7" spans="1:21" ht="18.75" x14ac:dyDescent="0.4">
      <c r="C7" s="41" t="s">
        <v>161</v>
      </c>
      <c r="D7" s="48"/>
      <c r="E7" s="48"/>
      <c r="F7" s="48"/>
      <c r="G7" s="48"/>
      <c r="H7" s="48"/>
      <c r="I7" s="48"/>
      <c r="J7" s="48"/>
      <c r="K7" s="48"/>
      <c r="M7" s="41" t="s">
        <v>7</v>
      </c>
      <c r="N7" s="48"/>
      <c r="O7" s="48"/>
      <c r="P7" s="48"/>
      <c r="Q7" s="48"/>
      <c r="R7" s="48"/>
      <c r="S7" s="48"/>
      <c r="T7" s="48"/>
      <c r="U7" s="48"/>
    </row>
    <row r="8" spans="1:21" ht="37.5" x14ac:dyDescent="0.4">
      <c r="A8" s="10" t="s">
        <v>240</v>
      </c>
      <c r="C8" s="11" t="s">
        <v>159</v>
      </c>
      <c r="E8" s="11" t="s">
        <v>241</v>
      </c>
      <c r="G8" s="11" t="s">
        <v>242</v>
      </c>
      <c r="I8" s="11" t="s">
        <v>243</v>
      </c>
      <c r="K8" s="11" t="s">
        <v>244</v>
      </c>
      <c r="M8" s="11" t="s">
        <v>159</v>
      </c>
      <c r="O8" s="11" t="s">
        <v>241</v>
      </c>
      <c r="Q8" s="11" t="s">
        <v>242</v>
      </c>
      <c r="S8" s="11" t="s">
        <v>243</v>
      </c>
      <c r="U8" s="11" t="s">
        <v>244</v>
      </c>
    </row>
    <row r="9" spans="1:21" ht="18" x14ac:dyDescent="0.4">
      <c r="A9" s="12" t="s">
        <v>245</v>
      </c>
      <c r="C9" s="25">
        <v>0</v>
      </c>
      <c r="D9" s="25"/>
      <c r="E9" s="25">
        <v>4993101366</v>
      </c>
      <c r="F9" s="25"/>
      <c r="G9" s="25">
        <v>0</v>
      </c>
      <c r="H9" s="25"/>
      <c r="I9" s="25">
        <f>C9+E9+G9</f>
        <v>4993101366</v>
      </c>
      <c r="K9" s="6">
        <v>0.11906164206700884</v>
      </c>
      <c r="M9" s="25">
        <v>596360000</v>
      </c>
      <c r="N9" s="25"/>
      <c r="O9" s="25">
        <v>-16358059306</v>
      </c>
      <c r="P9" s="25"/>
      <c r="Q9" s="25">
        <v>-17936284439</v>
      </c>
      <c r="R9" s="25"/>
      <c r="S9" s="25">
        <v>-33697983745</v>
      </c>
      <c r="U9" s="6">
        <v>0.36076673153566957</v>
      </c>
    </row>
    <row r="10" spans="1:21" ht="18" x14ac:dyDescent="0.4">
      <c r="A10" s="12" t="s">
        <v>248</v>
      </c>
      <c r="C10" s="25">
        <v>0</v>
      </c>
      <c r="D10" s="25"/>
      <c r="E10" s="25">
        <v>0</v>
      </c>
      <c r="F10" s="25"/>
      <c r="G10" s="25">
        <v>0</v>
      </c>
      <c r="H10" s="25"/>
      <c r="I10" s="25">
        <f t="shared" ref="I10:I46" si="0">C10+E10+G10</f>
        <v>0</v>
      </c>
      <c r="K10" s="6">
        <v>0</v>
      </c>
      <c r="M10" s="25">
        <v>0</v>
      </c>
      <c r="N10" s="25"/>
      <c r="O10" s="25">
        <v>0</v>
      </c>
      <c r="P10" s="25"/>
      <c r="Q10" s="25">
        <v>-1493070</v>
      </c>
      <c r="R10" s="25"/>
      <c r="S10" s="25">
        <v>-1493070</v>
      </c>
      <c r="U10" s="6">
        <v>1.5984635399258431E-5</v>
      </c>
    </row>
    <row r="11" spans="1:21" ht="18" x14ac:dyDescent="0.4">
      <c r="A11" s="12" t="s">
        <v>18</v>
      </c>
      <c r="C11" s="25">
        <v>0</v>
      </c>
      <c r="D11" s="25"/>
      <c r="E11" s="25">
        <v>556856639</v>
      </c>
      <c r="F11" s="25"/>
      <c r="G11" s="25">
        <v>0</v>
      </c>
      <c r="H11" s="25"/>
      <c r="I11" s="25">
        <f t="shared" si="0"/>
        <v>556856639</v>
      </c>
      <c r="K11" s="6">
        <v>1.3278373695098654E-2</v>
      </c>
      <c r="M11" s="25">
        <v>0</v>
      </c>
      <c r="N11" s="25"/>
      <c r="O11" s="25">
        <v>-3232508718</v>
      </c>
      <c r="P11" s="25"/>
      <c r="Q11" s="25">
        <v>-5418384415</v>
      </c>
      <c r="R11" s="25"/>
      <c r="S11" s="25">
        <v>-8650893133</v>
      </c>
      <c r="U11" s="6">
        <v>9.2615465188473051E-2</v>
      </c>
    </row>
    <row r="12" spans="1:21" ht="18" x14ac:dyDescent="0.4">
      <c r="A12" s="12" t="s">
        <v>249</v>
      </c>
      <c r="C12" s="25">
        <v>0</v>
      </c>
      <c r="D12" s="25"/>
      <c r="E12" s="25">
        <v>0</v>
      </c>
      <c r="F12" s="25"/>
      <c r="G12" s="25">
        <v>0</v>
      </c>
      <c r="H12" s="25"/>
      <c r="I12" s="25">
        <f t="shared" si="0"/>
        <v>0</v>
      </c>
      <c r="K12" s="6">
        <v>0</v>
      </c>
      <c r="M12" s="25">
        <v>190000000</v>
      </c>
      <c r="N12" s="25"/>
      <c r="O12" s="25">
        <v>0</v>
      </c>
      <c r="P12" s="25"/>
      <c r="Q12" s="25">
        <v>2635995036</v>
      </c>
      <c r="R12" s="25"/>
      <c r="S12" s="25">
        <v>2825995036</v>
      </c>
      <c r="U12" s="6">
        <v>-3.0254777264678949E-2</v>
      </c>
    </row>
    <row r="13" spans="1:21" ht="18" x14ac:dyDescent="0.4">
      <c r="A13" s="12" t="s">
        <v>19</v>
      </c>
      <c r="C13" s="25">
        <v>0</v>
      </c>
      <c r="D13" s="25"/>
      <c r="E13" s="25">
        <v>-23291704</v>
      </c>
      <c r="F13" s="25"/>
      <c r="G13" s="25">
        <v>0</v>
      </c>
      <c r="H13" s="25"/>
      <c r="I13" s="25">
        <f t="shared" si="0"/>
        <v>-23291704</v>
      </c>
      <c r="K13" s="6">
        <v>-5.55395999701144E-4</v>
      </c>
      <c r="M13" s="25">
        <v>0</v>
      </c>
      <c r="N13" s="25"/>
      <c r="O13" s="25">
        <v>-23291704</v>
      </c>
      <c r="P13" s="25"/>
      <c r="Q13" s="25">
        <v>0</v>
      </c>
      <c r="R13" s="25"/>
      <c r="S13" s="25">
        <v>-23291704</v>
      </c>
      <c r="U13" s="6">
        <v>2.4935829952209152E-4</v>
      </c>
    </row>
    <row r="14" spans="1:21" ht="36" x14ac:dyDescent="0.4">
      <c r="A14" s="12" t="s">
        <v>20</v>
      </c>
      <c r="C14" s="25">
        <v>86350</v>
      </c>
      <c r="D14" s="25"/>
      <c r="E14" s="25">
        <v>-6387698</v>
      </c>
      <c r="F14" s="25"/>
      <c r="G14" s="25">
        <v>5734333</v>
      </c>
      <c r="H14" s="25"/>
      <c r="I14" s="25">
        <f t="shared" si="0"/>
        <v>-567015</v>
      </c>
      <c r="K14" s="6">
        <v>-1.3520602132439266E-5</v>
      </c>
      <c r="M14" s="25">
        <v>86350</v>
      </c>
      <c r="N14" s="25"/>
      <c r="O14" s="25">
        <v>0</v>
      </c>
      <c r="P14" s="25"/>
      <c r="Q14" s="25">
        <v>5734333</v>
      </c>
      <c r="R14" s="25"/>
      <c r="S14" s="25">
        <v>5820683</v>
      </c>
      <c r="U14" s="6">
        <v>-6.2315561580945133E-5</v>
      </c>
    </row>
    <row r="15" spans="1:21" ht="18" x14ac:dyDescent="0.4">
      <c r="A15" s="12" t="s">
        <v>21</v>
      </c>
      <c r="C15" s="25">
        <v>0</v>
      </c>
      <c r="D15" s="25"/>
      <c r="E15" s="25">
        <v>537291060</v>
      </c>
      <c r="F15" s="25"/>
      <c r="G15" s="25">
        <v>0</v>
      </c>
      <c r="H15" s="25"/>
      <c r="I15" s="25">
        <f t="shared" si="0"/>
        <v>537291060</v>
      </c>
      <c r="K15" s="6">
        <v>1.2811827996748858E-2</v>
      </c>
      <c r="M15" s="25">
        <v>0</v>
      </c>
      <c r="N15" s="25"/>
      <c r="O15" s="25">
        <v>537291060</v>
      </c>
      <c r="P15" s="25"/>
      <c r="Q15" s="25">
        <v>0</v>
      </c>
      <c r="R15" s="25"/>
      <c r="S15" s="25">
        <v>537291060</v>
      </c>
      <c r="U15" s="6">
        <v>-5.7521761855646985E-3</v>
      </c>
    </row>
    <row r="16" spans="1:21" ht="18" x14ac:dyDescent="0.4">
      <c r="A16" s="12" t="s">
        <v>173</v>
      </c>
      <c r="C16" s="25">
        <v>0</v>
      </c>
      <c r="D16" s="25"/>
      <c r="E16" s="25">
        <v>0</v>
      </c>
      <c r="F16" s="25"/>
      <c r="G16" s="25">
        <v>0</v>
      </c>
      <c r="H16" s="25"/>
      <c r="I16" s="25">
        <f t="shared" si="0"/>
        <v>0</v>
      </c>
      <c r="K16" s="6">
        <v>0</v>
      </c>
      <c r="M16" s="25">
        <v>156399600</v>
      </c>
      <c r="N16" s="25"/>
      <c r="O16" s="25">
        <v>0</v>
      </c>
      <c r="P16" s="25"/>
      <c r="Q16" s="25">
        <v>-2093253126</v>
      </c>
      <c r="R16" s="25"/>
      <c r="S16" s="25">
        <v>-1936853526</v>
      </c>
      <c r="U16" s="6">
        <v>2.0735730699081828E-2</v>
      </c>
    </row>
    <row r="17" spans="1:21" ht="18" x14ac:dyDescent="0.4">
      <c r="A17" s="12" t="s">
        <v>22</v>
      </c>
      <c r="C17" s="25">
        <v>0</v>
      </c>
      <c r="D17" s="25"/>
      <c r="E17" s="25">
        <v>6292336500</v>
      </c>
      <c r="F17" s="25"/>
      <c r="G17" s="25">
        <v>0</v>
      </c>
      <c r="H17" s="25"/>
      <c r="I17" s="25">
        <f t="shared" si="0"/>
        <v>6292336500</v>
      </c>
      <c r="K17" s="6">
        <v>0.1500422004707555</v>
      </c>
      <c r="M17" s="25">
        <v>2400000000</v>
      </c>
      <c r="N17" s="25"/>
      <c r="O17" s="25">
        <v>2089698762</v>
      </c>
      <c r="P17" s="25"/>
      <c r="Q17" s="25">
        <v>0</v>
      </c>
      <c r="R17" s="25"/>
      <c r="S17" s="25">
        <v>4489698762</v>
      </c>
      <c r="U17" s="6">
        <v>-4.8066197675307884E-2</v>
      </c>
    </row>
    <row r="18" spans="1:21" ht="18" x14ac:dyDescent="0.4">
      <c r="A18" s="12" t="s">
        <v>23</v>
      </c>
      <c r="C18" s="25">
        <v>0</v>
      </c>
      <c r="D18" s="25"/>
      <c r="E18" s="25">
        <v>83497745</v>
      </c>
      <c r="F18" s="25"/>
      <c r="G18" s="25">
        <v>0</v>
      </c>
      <c r="H18" s="25"/>
      <c r="I18" s="25">
        <f t="shared" si="0"/>
        <v>83497745</v>
      </c>
      <c r="K18" s="6">
        <v>1.9910227932256998E-3</v>
      </c>
      <c r="M18" s="25">
        <v>0</v>
      </c>
      <c r="N18" s="25"/>
      <c r="O18" s="25">
        <v>83497745</v>
      </c>
      <c r="P18" s="25"/>
      <c r="Q18" s="25">
        <v>0</v>
      </c>
      <c r="R18" s="25"/>
      <c r="S18" s="25">
        <v>83497745</v>
      </c>
      <c r="U18" s="6">
        <v>-8.9391723796289097E-4</v>
      </c>
    </row>
    <row r="19" spans="1:21" ht="18" x14ac:dyDescent="0.4">
      <c r="A19" s="12" t="s">
        <v>24</v>
      </c>
      <c r="C19" s="25">
        <v>0</v>
      </c>
      <c r="D19" s="25"/>
      <c r="E19" s="25">
        <v>-596958</v>
      </c>
      <c r="F19" s="25"/>
      <c r="G19" s="25">
        <v>0</v>
      </c>
      <c r="H19" s="25"/>
      <c r="I19" s="25">
        <f t="shared" si="0"/>
        <v>-596958</v>
      </c>
      <c r="K19" s="6">
        <v>-1.423459980384413E-5</v>
      </c>
      <c r="M19" s="25">
        <v>0</v>
      </c>
      <c r="N19" s="25"/>
      <c r="O19" s="25">
        <v>-596958</v>
      </c>
      <c r="P19" s="25"/>
      <c r="Q19" s="25">
        <v>0</v>
      </c>
      <c r="R19" s="25"/>
      <c r="S19" s="25">
        <v>-596958</v>
      </c>
      <c r="U19" s="6">
        <v>6.3909635708108215E-6</v>
      </c>
    </row>
    <row r="20" spans="1:21" ht="18" x14ac:dyDescent="0.4">
      <c r="A20" s="12" t="s">
        <v>176</v>
      </c>
      <c r="C20" s="25">
        <v>0</v>
      </c>
      <c r="D20" s="25"/>
      <c r="E20" s="25">
        <v>0</v>
      </c>
      <c r="F20" s="25"/>
      <c r="G20" s="25">
        <v>0</v>
      </c>
      <c r="H20" s="25"/>
      <c r="I20" s="25">
        <f t="shared" si="0"/>
        <v>0</v>
      </c>
      <c r="K20" s="6">
        <v>0</v>
      </c>
      <c r="M20" s="25">
        <v>384000</v>
      </c>
      <c r="N20" s="25"/>
      <c r="O20" s="25">
        <v>0</v>
      </c>
      <c r="P20" s="25"/>
      <c r="Q20" s="25">
        <v>2876905</v>
      </c>
      <c r="R20" s="25"/>
      <c r="S20" s="25">
        <v>3260905</v>
      </c>
      <c r="U20" s="6">
        <v>-3.4910873232078074E-5</v>
      </c>
    </row>
    <row r="21" spans="1:21" ht="18" x14ac:dyDescent="0.4">
      <c r="A21" s="12" t="s">
        <v>246</v>
      </c>
      <c r="C21" s="25">
        <v>0</v>
      </c>
      <c r="D21" s="25"/>
      <c r="E21" s="25">
        <v>-735376313</v>
      </c>
      <c r="F21" s="25"/>
      <c r="G21" s="25">
        <v>0</v>
      </c>
      <c r="H21" s="25"/>
      <c r="I21" s="25">
        <f t="shared" si="0"/>
        <v>-735376313</v>
      </c>
      <c r="K21" s="6">
        <v>-1.7535216080162123E-2</v>
      </c>
      <c r="M21" s="25">
        <v>285786200</v>
      </c>
      <c r="N21" s="25"/>
      <c r="O21" s="25">
        <v>-19691273367</v>
      </c>
      <c r="P21" s="25"/>
      <c r="Q21" s="25">
        <v>0</v>
      </c>
      <c r="R21" s="25"/>
      <c r="S21" s="25">
        <v>-19405487167</v>
      </c>
      <c r="U21" s="6">
        <v>0.20775290984982847</v>
      </c>
    </row>
    <row r="22" spans="1:21" ht="18" x14ac:dyDescent="0.4">
      <c r="A22" s="12" t="s">
        <v>250</v>
      </c>
      <c r="C22" s="25">
        <v>0</v>
      </c>
      <c r="D22" s="25"/>
      <c r="E22" s="25">
        <v>0</v>
      </c>
      <c r="F22" s="25"/>
      <c r="G22" s="25">
        <v>0</v>
      </c>
      <c r="H22" s="25"/>
      <c r="I22" s="25">
        <f t="shared" si="0"/>
        <v>0</v>
      </c>
      <c r="K22" s="6">
        <v>0</v>
      </c>
      <c r="M22" s="25">
        <v>100000000</v>
      </c>
      <c r="N22" s="25"/>
      <c r="O22" s="25">
        <v>0</v>
      </c>
      <c r="P22" s="25"/>
      <c r="Q22" s="25">
        <v>-2060911314</v>
      </c>
      <c r="R22" s="25"/>
      <c r="S22" s="25">
        <v>-1960911314</v>
      </c>
      <c r="U22" s="6">
        <v>2.0993290605645254E-2</v>
      </c>
    </row>
    <row r="23" spans="1:21" ht="18" x14ac:dyDescent="0.4">
      <c r="A23" s="12" t="s">
        <v>26</v>
      </c>
      <c r="C23" s="25">
        <v>0</v>
      </c>
      <c r="D23" s="25"/>
      <c r="E23" s="25">
        <v>1443700704</v>
      </c>
      <c r="F23" s="25"/>
      <c r="G23" s="25">
        <v>0</v>
      </c>
      <c r="H23" s="25"/>
      <c r="I23" s="25">
        <f t="shared" si="0"/>
        <v>1443700704</v>
      </c>
      <c r="K23" s="6">
        <v>3.4425372903902844E-2</v>
      </c>
      <c r="M23" s="25">
        <v>0</v>
      </c>
      <c r="N23" s="25"/>
      <c r="O23" s="25">
        <v>1443700704</v>
      </c>
      <c r="P23" s="25"/>
      <c r="Q23" s="25">
        <v>0</v>
      </c>
      <c r="R23" s="25"/>
      <c r="S23" s="25">
        <v>1443700704</v>
      </c>
      <c r="U23" s="6">
        <v>-1.5456093404256141E-2</v>
      </c>
    </row>
    <row r="24" spans="1:21" ht="18" x14ac:dyDescent="0.4">
      <c r="A24" s="12" t="s">
        <v>231</v>
      </c>
      <c r="C24" s="25">
        <v>0</v>
      </c>
      <c r="D24" s="25"/>
      <c r="E24" s="25">
        <v>0</v>
      </c>
      <c r="F24" s="25"/>
      <c r="G24" s="25">
        <v>0</v>
      </c>
      <c r="H24" s="25"/>
      <c r="I24" s="25">
        <f t="shared" si="0"/>
        <v>0</v>
      </c>
      <c r="K24" s="6">
        <v>0</v>
      </c>
      <c r="M24" s="25">
        <v>0</v>
      </c>
      <c r="N24" s="25"/>
      <c r="O24" s="25">
        <v>0</v>
      </c>
      <c r="P24" s="25"/>
      <c r="Q24" s="25">
        <v>70768404</v>
      </c>
      <c r="R24" s="25"/>
      <c r="S24" s="25">
        <v>70768404</v>
      </c>
      <c r="U24" s="6">
        <v>-7.5763837979962213E-4</v>
      </c>
    </row>
    <row r="25" spans="1:21" ht="18" x14ac:dyDescent="0.4">
      <c r="A25" s="12" t="s">
        <v>181</v>
      </c>
      <c r="C25" s="25">
        <v>0</v>
      </c>
      <c r="D25" s="25"/>
      <c r="E25" s="25">
        <v>0</v>
      </c>
      <c r="F25" s="25"/>
      <c r="G25" s="25">
        <v>0</v>
      </c>
      <c r="H25" s="25"/>
      <c r="I25" s="25">
        <f t="shared" si="0"/>
        <v>0</v>
      </c>
      <c r="K25" s="6">
        <v>0</v>
      </c>
      <c r="M25" s="25">
        <v>5540000</v>
      </c>
      <c r="N25" s="25"/>
      <c r="O25" s="25">
        <v>0</v>
      </c>
      <c r="P25" s="25"/>
      <c r="Q25" s="25">
        <v>63983902</v>
      </c>
      <c r="R25" s="25"/>
      <c r="S25" s="25">
        <v>69523902</v>
      </c>
      <c r="U25" s="6">
        <v>-7.443148847701541E-4</v>
      </c>
    </row>
    <row r="26" spans="1:21" ht="18" x14ac:dyDescent="0.4">
      <c r="A26" s="12" t="s">
        <v>27</v>
      </c>
      <c r="C26" s="25">
        <v>0</v>
      </c>
      <c r="D26" s="25"/>
      <c r="E26" s="25">
        <v>0</v>
      </c>
      <c r="F26" s="25"/>
      <c r="G26" s="25">
        <v>0</v>
      </c>
      <c r="H26" s="25"/>
      <c r="I26" s="25">
        <f t="shared" si="0"/>
        <v>0</v>
      </c>
      <c r="K26" s="6">
        <v>0</v>
      </c>
      <c r="M26" s="25">
        <v>0</v>
      </c>
      <c r="N26" s="25"/>
      <c r="O26" s="25">
        <v>0</v>
      </c>
      <c r="P26" s="25"/>
      <c r="Q26" s="25">
        <v>1180200877</v>
      </c>
      <c r="R26" s="25"/>
      <c r="S26" s="25">
        <v>1180200877</v>
      </c>
      <c r="U26" s="6">
        <v>-1.2635094614941058E-2</v>
      </c>
    </row>
    <row r="27" spans="1:21" ht="18" x14ac:dyDescent="0.4">
      <c r="A27" s="12" t="s">
        <v>232</v>
      </c>
      <c r="C27" s="25">
        <v>0</v>
      </c>
      <c r="D27" s="25"/>
      <c r="E27" s="25">
        <v>0</v>
      </c>
      <c r="F27" s="25"/>
      <c r="G27" s="25">
        <v>0</v>
      </c>
      <c r="H27" s="25"/>
      <c r="I27" s="25">
        <f t="shared" si="0"/>
        <v>0</v>
      </c>
      <c r="K27" s="6">
        <v>0</v>
      </c>
      <c r="M27" s="25">
        <v>0</v>
      </c>
      <c r="N27" s="25"/>
      <c r="O27" s="25">
        <v>0</v>
      </c>
      <c r="P27" s="25"/>
      <c r="Q27" s="25">
        <v>50355889</v>
      </c>
      <c r="R27" s="25"/>
      <c r="S27" s="25">
        <v>50355889</v>
      </c>
      <c r="U27" s="6">
        <v>-5.3910434599216926E-4</v>
      </c>
    </row>
    <row r="28" spans="1:21" ht="18" x14ac:dyDescent="0.4">
      <c r="A28" s="12" t="s">
        <v>28</v>
      </c>
      <c r="C28" s="25">
        <v>0</v>
      </c>
      <c r="D28" s="25"/>
      <c r="E28" s="25">
        <v>-8075911</v>
      </c>
      <c r="F28" s="25"/>
      <c r="G28" s="25">
        <v>0</v>
      </c>
      <c r="H28" s="25"/>
      <c r="I28" s="25">
        <f t="shared" si="0"/>
        <v>-8075911</v>
      </c>
      <c r="K28" s="6">
        <v>-1.9257194163821014E-4</v>
      </c>
      <c r="M28" s="25">
        <v>424000000</v>
      </c>
      <c r="N28" s="25"/>
      <c r="O28" s="25">
        <v>-921398660</v>
      </c>
      <c r="P28" s="25"/>
      <c r="Q28" s="25">
        <v>-714182812</v>
      </c>
      <c r="R28" s="25"/>
      <c r="S28" s="25">
        <v>-1211581472</v>
      </c>
      <c r="U28" s="6">
        <v>1.297105164956555E-2</v>
      </c>
    </row>
    <row r="29" spans="1:21" ht="18" x14ac:dyDescent="0.4">
      <c r="A29" s="12" t="s">
        <v>29</v>
      </c>
      <c r="C29" s="25">
        <v>0</v>
      </c>
      <c r="D29" s="25"/>
      <c r="E29" s="25">
        <v>2644891986</v>
      </c>
      <c r="F29" s="25"/>
      <c r="G29" s="25">
        <v>0</v>
      </c>
      <c r="H29" s="25"/>
      <c r="I29" s="25">
        <f t="shared" si="0"/>
        <v>2644891986</v>
      </c>
      <c r="K29" s="6">
        <v>6.3068053271929533E-2</v>
      </c>
      <c r="M29" s="25">
        <v>0</v>
      </c>
      <c r="N29" s="25"/>
      <c r="O29" s="25">
        <v>4648223154</v>
      </c>
      <c r="P29" s="25"/>
      <c r="Q29" s="25">
        <v>-3789832142</v>
      </c>
      <c r="R29" s="25"/>
      <c r="S29" s="25">
        <v>858391012</v>
      </c>
      <c r="U29" s="6">
        <v>-9.1898352768594021E-3</v>
      </c>
    </row>
    <row r="30" spans="1:21" ht="18" x14ac:dyDescent="0.4">
      <c r="A30" s="12" t="s">
        <v>30</v>
      </c>
      <c r="C30" s="25">
        <v>1427250</v>
      </c>
      <c r="D30" s="25"/>
      <c r="E30" s="25">
        <v>-8089313</v>
      </c>
      <c r="F30" s="25"/>
      <c r="G30" s="25">
        <v>21477594</v>
      </c>
      <c r="H30" s="25"/>
      <c r="I30" s="25">
        <f t="shared" si="0"/>
        <v>14815531</v>
      </c>
      <c r="K30" s="6">
        <v>3.5327971928753217E-4</v>
      </c>
      <c r="M30" s="25">
        <v>1427250</v>
      </c>
      <c r="N30" s="25"/>
      <c r="O30" s="25">
        <v>0</v>
      </c>
      <c r="P30" s="25"/>
      <c r="Q30" s="25">
        <v>21477594</v>
      </c>
      <c r="R30" s="25"/>
      <c r="S30" s="25">
        <v>22904844</v>
      </c>
      <c r="U30" s="6">
        <v>-2.4521662093330659E-4</v>
      </c>
    </row>
    <row r="31" spans="1:21" ht="18" x14ac:dyDescent="0.4">
      <c r="A31" s="12" t="s">
        <v>31</v>
      </c>
      <c r="C31" s="25">
        <v>0</v>
      </c>
      <c r="D31" s="25"/>
      <c r="E31" s="25">
        <v>0</v>
      </c>
      <c r="F31" s="25"/>
      <c r="G31" s="25">
        <v>0</v>
      </c>
      <c r="H31" s="25"/>
      <c r="I31" s="25">
        <f t="shared" si="0"/>
        <v>0</v>
      </c>
      <c r="K31" s="6">
        <v>0</v>
      </c>
      <c r="M31" s="25">
        <v>0</v>
      </c>
      <c r="N31" s="25"/>
      <c r="O31" s="25">
        <v>0</v>
      </c>
      <c r="P31" s="25"/>
      <c r="Q31" s="25">
        <v>-11812146506</v>
      </c>
      <c r="R31" s="25"/>
      <c r="S31" s="25">
        <v>-11812146506</v>
      </c>
      <c r="U31" s="6">
        <v>0.12645947958302986</v>
      </c>
    </row>
    <row r="32" spans="1:21" ht="18" x14ac:dyDescent="0.4">
      <c r="A32" s="12" t="s">
        <v>32</v>
      </c>
      <c r="C32" s="25">
        <v>0</v>
      </c>
      <c r="D32" s="25"/>
      <c r="E32" s="25">
        <v>5234555</v>
      </c>
      <c r="F32" s="25"/>
      <c r="G32" s="25">
        <v>0</v>
      </c>
      <c r="H32" s="25"/>
      <c r="I32" s="25">
        <f t="shared" si="0"/>
        <v>5234555</v>
      </c>
      <c r="K32" s="6">
        <v>1.2481915909697385E-4</v>
      </c>
      <c r="M32" s="25">
        <v>0</v>
      </c>
      <c r="N32" s="25"/>
      <c r="O32" s="25">
        <v>5234555</v>
      </c>
      <c r="P32" s="25"/>
      <c r="Q32" s="25">
        <v>0</v>
      </c>
      <c r="R32" s="25"/>
      <c r="S32" s="25">
        <v>5234555</v>
      </c>
      <c r="U32" s="6">
        <v>-5.6040542742379934E-5</v>
      </c>
    </row>
    <row r="33" spans="1:21" ht="18" x14ac:dyDescent="0.4">
      <c r="A33" s="12" t="s">
        <v>33</v>
      </c>
      <c r="C33" s="25">
        <v>0</v>
      </c>
      <c r="D33" s="25"/>
      <c r="E33" s="25">
        <v>0</v>
      </c>
      <c r="F33" s="25"/>
      <c r="G33" s="25">
        <v>0</v>
      </c>
      <c r="H33" s="25"/>
      <c r="I33" s="25">
        <f t="shared" si="0"/>
        <v>0</v>
      </c>
      <c r="K33" s="6">
        <v>0</v>
      </c>
      <c r="M33" s="25">
        <v>1250000000</v>
      </c>
      <c r="N33" s="25"/>
      <c r="O33" s="25">
        <v>0</v>
      </c>
      <c r="P33" s="25"/>
      <c r="Q33" s="25">
        <v>-10682724660</v>
      </c>
      <c r="R33" s="25"/>
      <c r="S33" s="25">
        <v>-9432724660</v>
      </c>
      <c r="U33" s="6">
        <v>0.10098566343955336</v>
      </c>
    </row>
    <row r="34" spans="1:21" ht="36" x14ac:dyDescent="0.4">
      <c r="A34" s="12" t="s">
        <v>34</v>
      </c>
      <c r="C34" s="25">
        <v>0</v>
      </c>
      <c r="D34" s="25"/>
      <c r="E34" s="25">
        <v>569736179</v>
      </c>
      <c r="F34" s="25"/>
      <c r="G34" s="25">
        <v>0</v>
      </c>
      <c r="H34" s="25"/>
      <c r="I34" s="25">
        <f t="shared" si="0"/>
        <v>569736179</v>
      </c>
      <c r="K34" s="6">
        <v>1.3585489266977415E-2</v>
      </c>
      <c r="M34" s="25">
        <v>477622000</v>
      </c>
      <c r="N34" s="25"/>
      <c r="O34" s="25">
        <v>-3945138792</v>
      </c>
      <c r="P34" s="25"/>
      <c r="Q34" s="25">
        <v>-1378441224</v>
      </c>
      <c r="R34" s="25"/>
      <c r="S34" s="25">
        <v>-4845958016</v>
      </c>
      <c r="U34" s="6">
        <v>5.1880268203013752E-2</v>
      </c>
    </row>
    <row r="35" spans="1:21" ht="18" x14ac:dyDescent="0.4">
      <c r="A35" s="12" t="s">
        <v>35</v>
      </c>
      <c r="C35" s="25">
        <v>0</v>
      </c>
      <c r="D35" s="25"/>
      <c r="E35" s="25">
        <v>2206791000</v>
      </c>
      <c r="F35" s="25"/>
      <c r="G35" s="25">
        <v>0</v>
      </c>
      <c r="H35" s="25"/>
      <c r="I35" s="25">
        <f t="shared" si="0"/>
        <v>2206791000</v>
      </c>
      <c r="K35" s="6">
        <v>5.2621435236189132E-2</v>
      </c>
      <c r="M35" s="25">
        <v>0</v>
      </c>
      <c r="N35" s="25"/>
      <c r="O35" s="25">
        <v>-4935371851</v>
      </c>
      <c r="P35" s="25"/>
      <c r="Q35" s="25">
        <v>0</v>
      </c>
      <c r="R35" s="25"/>
      <c r="S35" s="25">
        <v>-4935371851</v>
      </c>
      <c r="U35" s="6">
        <v>5.2837522418907483E-2</v>
      </c>
    </row>
    <row r="36" spans="1:21" ht="18" x14ac:dyDescent="0.4">
      <c r="A36" s="12" t="s">
        <v>36</v>
      </c>
      <c r="C36" s="25">
        <v>0</v>
      </c>
      <c r="D36" s="25"/>
      <c r="E36" s="25">
        <v>3769105090</v>
      </c>
      <c r="F36" s="25"/>
      <c r="G36" s="25">
        <v>0</v>
      </c>
      <c r="H36" s="25"/>
      <c r="I36" s="25">
        <f t="shared" si="0"/>
        <v>3769105090</v>
      </c>
      <c r="K36" s="6">
        <v>8.9875171410353685E-2</v>
      </c>
      <c r="M36" s="25">
        <v>210000000</v>
      </c>
      <c r="N36" s="25"/>
      <c r="O36" s="25">
        <v>-11628534998</v>
      </c>
      <c r="P36" s="25"/>
      <c r="Q36" s="25">
        <v>-20427643601</v>
      </c>
      <c r="R36" s="25"/>
      <c r="S36" s="25">
        <v>-31846178599</v>
      </c>
      <c r="U36" s="6">
        <v>0.34094151899420766</v>
      </c>
    </row>
    <row r="37" spans="1:21" ht="18" x14ac:dyDescent="0.4">
      <c r="A37" s="12" t="s">
        <v>37</v>
      </c>
      <c r="C37" s="25">
        <v>0</v>
      </c>
      <c r="D37" s="25"/>
      <c r="E37" s="25">
        <v>58960077</v>
      </c>
      <c r="F37" s="25"/>
      <c r="G37" s="25">
        <v>0</v>
      </c>
      <c r="H37" s="25"/>
      <c r="I37" s="25">
        <f t="shared" si="0"/>
        <v>58960077</v>
      </c>
      <c r="K37" s="6">
        <v>1.4059164974735824E-3</v>
      </c>
      <c r="M37" s="25">
        <v>0</v>
      </c>
      <c r="N37" s="25"/>
      <c r="O37" s="25">
        <v>-709083534</v>
      </c>
      <c r="P37" s="25"/>
      <c r="Q37" s="25">
        <v>-1089361147</v>
      </c>
      <c r="R37" s="25"/>
      <c r="S37" s="25">
        <v>-1798444681</v>
      </c>
      <c r="U37" s="6">
        <v>1.925394155097928E-2</v>
      </c>
    </row>
    <row r="38" spans="1:21" ht="18" x14ac:dyDescent="0.4">
      <c r="A38" s="12" t="s">
        <v>247</v>
      </c>
      <c r="C38" s="25">
        <v>0</v>
      </c>
      <c r="D38" s="25"/>
      <c r="E38" s="25">
        <v>3291917263</v>
      </c>
      <c r="F38" s="25"/>
      <c r="G38" s="25">
        <v>0</v>
      </c>
      <c r="H38" s="25"/>
      <c r="I38" s="25">
        <f t="shared" si="0"/>
        <v>3291917263</v>
      </c>
      <c r="K38" s="6">
        <v>7.8496518726896877E-2</v>
      </c>
      <c r="M38" s="25">
        <v>1125000000</v>
      </c>
      <c r="N38" s="25"/>
      <c r="O38" s="25">
        <v>-6521206037</v>
      </c>
      <c r="P38" s="25"/>
      <c r="Q38" s="25">
        <v>-5540129400</v>
      </c>
      <c r="R38" s="25"/>
      <c r="S38" s="25">
        <v>-10936335437</v>
      </c>
      <c r="U38" s="6">
        <v>0.11708314718294159</v>
      </c>
    </row>
    <row r="39" spans="1:21" ht="18" x14ac:dyDescent="0.4">
      <c r="A39" s="12" t="s">
        <v>39</v>
      </c>
      <c r="C39" s="25">
        <v>0</v>
      </c>
      <c r="D39" s="25"/>
      <c r="E39" s="25">
        <v>12578967619</v>
      </c>
      <c r="F39" s="25"/>
      <c r="G39" s="25">
        <v>-9862862604</v>
      </c>
      <c r="H39" s="25"/>
      <c r="I39" s="25">
        <f t="shared" si="0"/>
        <v>2716105015</v>
      </c>
      <c r="K39" s="6">
        <v>6.4766144207363097E-2</v>
      </c>
      <c r="M39" s="25">
        <v>65000000</v>
      </c>
      <c r="N39" s="25"/>
      <c r="O39" s="25">
        <v>0</v>
      </c>
      <c r="P39" s="25"/>
      <c r="Q39" s="25">
        <v>-9862862604</v>
      </c>
      <c r="R39" s="25"/>
      <c r="S39" s="25">
        <v>-9797862604</v>
      </c>
      <c r="U39" s="6">
        <v>0.10489478819946069</v>
      </c>
    </row>
    <row r="40" spans="1:21" ht="18" x14ac:dyDescent="0.4">
      <c r="A40" s="12" t="s">
        <v>234</v>
      </c>
      <c r="C40" s="25">
        <v>0</v>
      </c>
      <c r="D40" s="25"/>
      <c r="E40" s="25">
        <v>0</v>
      </c>
      <c r="F40" s="25"/>
      <c r="G40" s="25">
        <v>0</v>
      </c>
      <c r="H40" s="25"/>
      <c r="I40" s="25">
        <f t="shared" si="0"/>
        <v>0</v>
      </c>
      <c r="K40" s="6">
        <v>0</v>
      </c>
      <c r="M40" s="25">
        <v>0</v>
      </c>
      <c r="N40" s="25"/>
      <c r="O40" s="25">
        <v>0</v>
      </c>
      <c r="P40" s="25"/>
      <c r="Q40" s="25">
        <v>61677913</v>
      </c>
      <c r="R40" s="25"/>
      <c r="S40" s="25">
        <v>61677913</v>
      </c>
      <c r="U40" s="6">
        <v>-6.6031663049433826E-4</v>
      </c>
    </row>
    <row r="41" spans="1:21" ht="18" x14ac:dyDescent="0.4">
      <c r="A41" s="12" t="s">
        <v>235</v>
      </c>
      <c r="C41" s="25">
        <v>0</v>
      </c>
      <c r="D41" s="25"/>
      <c r="E41" s="25">
        <v>0</v>
      </c>
      <c r="F41" s="25"/>
      <c r="G41" s="25">
        <v>0</v>
      </c>
      <c r="H41" s="25"/>
      <c r="I41" s="25">
        <f t="shared" si="0"/>
        <v>0</v>
      </c>
      <c r="K41" s="6">
        <v>0</v>
      </c>
      <c r="M41" s="25">
        <v>0</v>
      </c>
      <c r="N41" s="25"/>
      <c r="O41" s="25">
        <v>0</v>
      </c>
      <c r="P41" s="25"/>
      <c r="Q41" s="25">
        <v>-2215889772</v>
      </c>
      <c r="R41" s="25"/>
      <c r="S41" s="25">
        <v>-2215889772</v>
      </c>
      <c r="U41" s="6">
        <v>2.3723060600216929E-2</v>
      </c>
    </row>
    <row r="42" spans="1:21" ht="18" x14ac:dyDescent="0.4">
      <c r="A42" s="12" t="s">
        <v>251</v>
      </c>
      <c r="C42" s="25">
        <v>0</v>
      </c>
      <c r="D42" s="25"/>
      <c r="E42" s="25">
        <v>0</v>
      </c>
      <c r="F42" s="25"/>
      <c r="G42" s="25">
        <v>0</v>
      </c>
      <c r="H42" s="25"/>
      <c r="I42" s="25">
        <f t="shared" si="0"/>
        <v>0</v>
      </c>
      <c r="K42" s="6">
        <v>0</v>
      </c>
      <c r="M42" s="25">
        <v>0</v>
      </c>
      <c r="N42" s="25"/>
      <c r="O42" s="25">
        <v>0</v>
      </c>
      <c r="P42" s="25"/>
      <c r="Q42" s="25">
        <v>-1628756154</v>
      </c>
      <c r="R42" s="25"/>
      <c r="S42" s="25">
        <v>-1628756154</v>
      </c>
      <c r="U42" s="6">
        <v>1.743727573120377E-2</v>
      </c>
    </row>
    <row r="43" spans="1:21" ht="18" x14ac:dyDescent="0.4">
      <c r="A43" s="12" t="s">
        <v>40</v>
      </c>
      <c r="C43" s="25">
        <v>0</v>
      </c>
      <c r="D43" s="25"/>
      <c r="E43" s="25">
        <v>11337323494</v>
      </c>
      <c r="F43" s="25"/>
      <c r="G43" s="25">
        <v>-7541789744</v>
      </c>
      <c r="H43" s="25"/>
      <c r="I43" s="25">
        <f t="shared" si="0"/>
        <v>3795533750</v>
      </c>
      <c r="K43" s="6">
        <v>9.0505368842085668E-2</v>
      </c>
      <c r="M43" s="25">
        <v>0</v>
      </c>
      <c r="N43" s="25"/>
      <c r="O43" s="25">
        <v>-706824644</v>
      </c>
      <c r="P43" s="25"/>
      <c r="Q43" s="25">
        <v>-7541789744</v>
      </c>
      <c r="R43" s="25"/>
      <c r="S43" s="25">
        <v>-8248614388</v>
      </c>
      <c r="U43" s="6">
        <v>8.830871529215456E-2</v>
      </c>
    </row>
    <row r="44" spans="1:21" ht="18" x14ac:dyDescent="0.4">
      <c r="A44" s="12" t="s">
        <v>42</v>
      </c>
      <c r="C44" s="25">
        <v>0</v>
      </c>
      <c r="D44" s="25"/>
      <c r="E44" s="25">
        <v>3098602958</v>
      </c>
      <c r="F44" s="25"/>
      <c r="G44" s="25">
        <v>0</v>
      </c>
      <c r="H44" s="25"/>
      <c r="I44" s="25">
        <f t="shared" si="0"/>
        <v>3098602958</v>
      </c>
      <c r="K44" s="6">
        <v>7.3886894987817642E-2</v>
      </c>
      <c r="M44" s="25">
        <v>5175000000</v>
      </c>
      <c r="N44" s="25"/>
      <c r="O44" s="25">
        <v>-2017484839</v>
      </c>
      <c r="P44" s="25"/>
      <c r="Q44" s="25">
        <v>-1114721223</v>
      </c>
      <c r="R44" s="25"/>
      <c r="S44" s="25">
        <v>2042793938</v>
      </c>
      <c r="U44" s="6">
        <v>-2.1869916544264723E-2</v>
      </c>
    </row>
    <row r="45" spans="1:21" ht="36" x14ac:dyDescent="0.4">
      <c r="A45" s="12" t="s">
        <v>43</v>
      </c>
      <c r="C45" s="25">
        <v>0</v>
      </c>
      <c r="D45" s="25"/>
      <c r="E45" s="25">
        <v>-20343015</v>
      </c>
      <c r="F45" s="25"/>
      <c r="G45" s="25">
        <v>69869096</v>
      </c>
      <c r="H45" s="25"/>
      <c r="I45" s="25">
        <f t="shared" si="0"/>
        <v>49526081</v>
      </c>
      <c r="K45" s="6">
        <v>1.1809607089406098E-3</v>
      </c>
      <c r="M45" s="25">
        <v>0</v>
      </c>
      <c r="N45" s="25"/>
      <c r="O45" s="25">
        <v>0</v>
      </c>
      <c r="P45" s="25"/>
      <c r="Q45" s="25">
        <v>69869096</v>
      </c>
      <c r="R45" s="25"/>
      <c r="S45" s="25">
        <v>69869096</v>
      </c>
      <c r="U45" s="6">
        <v>-7.4801049196339463E-4</v>
      </c>
    </row>
    <row r="46" spans="1:21" ht="18" x14ac:dyDescent="0.4">
      <c r="A46" s="12" t="s">
        <v>190</v>
      </c>
      <c r="C46" s="25">
        <v>0</v>
      </c>
      <c r="D46" s="25"/>
      <c r="E46" s="25">
        <v>0</v>
      </c>
      <c r="F46" s="25"/>
      <c r="G46" s="25">
        <v>0</v>
      </c>
      <c r="H46" s="25"/>
      <c r="I46" s="25">
        <f t="shared" si="0"/>
        <v>0</v>
      </c>
      <c r="K46" s="6">
        <v>0</v>
      </c>
      <c r="M46" s="25">
        <v>0</v>
      </c>
      <c r="N46" s="25"/>
      <c r="O46" s="25">
        <v>0</v>
      </c>
      <c r="P46" s="25"/>
      <c r="Q46" s="25">
        <v>-1470823123</v>
      </c>
      <c r="R46" s="25"/>
      <c r="S46" s="25">
        <v>-1470823123</v>
      </c>
      <c r="U46" s="6">
        <v>1.5746462897220918E-2</v>
      </c>
    </row>
    <row r="47" spans="1:21" ht="18.75" thickBot="1" x14ac:dyDescent="0.45">
      <c r="A47" s="7" t="s">
        <v>44</v>
      </c>
      <c r="C47" s="34">
        <f>SUM(C9:$C$46)</f>
        <v>1513600</v>
      </c>
      <c r="D47" s="25"/>
      <c r="E47" s="34">
        <f>SUM(E9:$E$46)</f>
        <v>52666153323</v>
      </c>
      <c r="F47" s="25"/>
      <c r="G47" s="34">
        <f>SUM(G9:$G$46)</f>
        <v>-17307571325</v>
      </c>
      <c r="H47" s="25"/>
      <c r="I47" s="34">
        <f>SUM(I9:I46)</f>
        <v>35360095598</v>
      </c>
      <c r="K47" s="8">
        <f>SUM(K9:$K$46)</f>
        <v>0.84316955273771454</v>
      </c>
      <c r="M47" s="34">
        <f>SUM(M9:$M$46)</f>
        <v>12462605400</v>
      </c>
      <c r="N47" s="25"/>
      <c r="O47" s="34">
        <f>SUM(O9:$O$46)</f>
        <v>-61883127428</v>
      </c>
      <c r="P47" s="25"/>
      <c r="Q47" s="34">
        <f>SUM(Q9:$Q$46)</f>
        <v>-102616690527</v>
      </c>
      <c r="R47" s="25"/>
      <c r="S47" s="34">
        <f>SUM(S9:$S$46)</f>
        <v>-152037212555</v>
      </c>
      <c r="U47" s="8">
        <f>SUM(U9:$U$46)</f>
        <v>1.6276928809843019</v>
      </c>
    </row>
    <row r="48" spans="1:21" ht="18.75" thickTop="1" x14ac:dyDescent="0.4">
      <c r="C48" s="9"/>
      <c r="E48" s="9"/>
      <c r="G48" s="9"/>
      <c r="I48" s="9"/>
      <c r="K48" s="9"/>
      <c r="M48" s="9"/>
      <c r="O48" s="9"/>
      <c r="Q48" s="9"/>
      <c r="S48" s="9"/>
      <c r="U48" s="9"/>
    </row>
    <row r="55" spans="19:19" x14ac:dyDescent="0.4">
      <c r="S55" s="16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37"/>
  <sheetViews>
    <sheetView rightToLeft="1" topLeftCell="B25" workbookViewId="0">
      <selection activeCell="I36" sqref="I36"/>
    </sheetView>
  </sheetViews>
  <sheetFormatPr defaultColWidth="9.140625" defaultRowHeight="17.25" x14ac:dyDescent="0.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8.140625" style="1" bestFit="1" customWidth="1"/>
    <col min="14" max="14" width="1.42578125" style="1" customWidth="1"/>
    <col min="15" max="15" width="17" style="1" customWidth="1"/>
    <col min="16" max="16" width="1.42578125" style="1" customWidth="1"/>
    <col min="17" max="17" width="18.140625" style="1" bestFit="1" customWidth="1"/>
    <col min="18" max="16384" width="9.140625" style="1"/>
  </cols>
  <sheetData>
    <row r="1" spans="1:17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18.75" x14ac:dyDescent="0.4">
      <c r="A5" s="47" t="s">
        <v>252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18.75" x14ac:dyDescent="0.4">
      <c r="C7" s="41" t="s">
        <v>161</v>
      </c>
      <c r="D7" s="48"/>
      <c r="E7" s="48"/>
      <c r="F7" s="48"/>
      <c r="G7" s="48"/>
      <c r="H7" s="48"/>
      <c r="I7" s="48"/>
      <c r="J7" s="48"/>
      <c r="K7" s="48"/>
      <c r="M7" s="41" t="s">
        <v>7</v>
      </c>
      <c r="N7" s="48"/>
      <c r="O7" s="48"/>
      <c r="P7" s="48"/>
      <c r="Q7" s="48"/>
    </row>
    <row r="8" spans="1:17" ht="18.75" x14ac:dyDescent="0.4">
      <c r="C8" s="11" t="s">
        <v>253</v>
      </c>
      <c r="E8" s="11" t="s">
        <v>241</v>
      </c>
      <c r="G8" s="11" t="s">
        <v>242</v>
      </c>
      <c r="I8" s="11" t="s">
        <v>44</v>
      </c>
      <c r="K8" s="11" t="s">
        <v>253</v>
      </c>
      <c r="M8" s="11" t="s">
        <v>241</v>
      </c>
      <c r="O8" s="11" t="s">
        <v>242</v>
      </c>
      <c r="Q8" s="11" t="s">
        <v>44</v>
      </c>
    </row>
    <row r="9" spans="1:17" ht="36" x14ac:dyDescent="0.4">
      <c r="A9" s="12" t="s">
        <v>209</v>
      </c>
      <c r="C9" s="4">
        <v>0</v>
      </c>
      <c r="E9" s="4">
        <v>0</v>
      </c>
      <c r="G9" s="4">
        <v>0</v>
      </c>
      <c r="I9" s="4">
        <v>0</v>
      </c>
      <c r="K9" s="4">
        <v>44193285</v>
      </c>
      <c r="M9" s="4">
        <v>0</v>
      </c>
      <c r="O9" s="4">
        <v>66901</v>
      </c>
      <c r="Q9" s="4">
        <v>44260186</v>
      </c>
    </row>
    <row r="10" spans="1:17" ht="36" x14ac:dyDescent="0.4">
      <c r="A10" s="12" t="s">
        <v>211</v>
      </c>
      <c r="C10" s="25">
        <v>0</v>
      </c>
      <c r="D10" s="25"/>
      <c r="E10" s="25">
        <v>0</v>
      </c>
      <c r="F10" s="25"/>
      <c r="G10" s="25">
        <v>0</v>
      </c>
      <c r="H10" s="25"/>
      <c r="I10" s="25">
        <v>0</v>
      </c>
      <c r="J10" s="25"/>
      <c r="K10" s="25">
        <v>1782978128</v>
      </c>
      <c r="L10" s="25"/>
      <c r="M10" s="25">
        <v>0</v>
      </c>
      <c r="N10" s="25"/>
      <c r="O10" s="25">
        <v>-384316787</v>
      </c>
      <c r="P10" s="25"/>
      <c r="Q10" s="25">
        <v>1398661341</v>
      </c>
    </row>
    <row r="11" spans="1:17" ht="36" x14ac:dyDescent="0.4">
      <c r="A11" s="12" t="s">
        <v>212</v>
      </c>
      <c r="C11" s="25">
        <v>0</v>
      </c>
      <c r="D11" s="25"/>
      <c r="E11" s="25">
        <v>0</v>
      </c>
      <c r="F11" s="25"/>
      <c r="G11" s="25">
        <v>0</v>
      </c>
      <c r="H11" s="25"/>
      <c r="I11" s="25">
        <v>0</v>
      </c>
      <c r="J11" s="25"/>
      <c r="K11" s="25">
        <v>110483214</v>
      </c>
      <c r="L11" s="25"/>
      <c r="M11" s="25">
        <v>0</v>
      </c>
      <c r="N11" s="25"/>
      <c r="O11" s="25">
        <v>-9816937</v>
      </c>
      <c r="P11" s="25"/>
      <c r="Q11" s="25">
        <v>100666277</v>
      </c>
    </row>
    <row r="12" spans="1:17" ht="36" x14ac:dyDescent="0.4">
      <c r="A12" s="12" t="s">
        <v>213</v>
      </c>
      <c r="C12" s="25">
        <v>0</v>
      </c>
      <c r="D12" s="25"/>
      <c r="E12" s="25">
        <v>0</v>
      </c>
      <c r="F12" s="25"/>
      <c r="G12" s="25">
        <v>0</v>
      </c>
      <c r="H12" s="25"/>
      <c r="I12" s="25">
        <v>0</v>
      </c>
      <c r="J12" s="25"/>
      <c r="K12" s="25">
        <v>33385627</v>
      </c>
      <c r="L12" s="25"/>
      <c r="M12" s="25">
        <v>0</v>
      </c>
      <c r="N12" s="25"/>
      <c r="O12" s="25">
        <v>-2493502</v>
      </c>
      <c r="P12" s="25"/>
      <c r="Q12" s="25">
        <v>30892125</v>
      </c>
    </row>
    <row r="13" spans="1:17" ht="36" x14ac:dyDescent="0.4">
      <c r="A13" s="12" t="s">
        <v>60</v>
      </c>
      <c r="C13" s="25">
        <v>0</v>
      </c>
      <c r="D13" s="25"/>
      <c r="E13" s="25">
        <v>536728826</v>
      </c>
      <c r="F13" s="25"/>
      <c r="G13" s="25">
        <v>0</v>
      </c>
      <c r="H13" s="25"/>
      <c r="I13" s="25">
        <v>536728826</v>
      </c>
      <c r="J13" s="25"/>
      <c r="K13" s="25">
        <v>0</v>
      </c>
      <c r="L13" s="25"/>
      <c r="M13" s="25">
        <v>5391039577</v>
      </c>
      <c r="N13" s="25"/>
      <c r="O13" s="25">
        <v>0</v>
      </c>
      <c r="P13" s="25"/>
      <c r="Q13" s="25">
        <v>5391039577</v>
      </c>
    </row>
    <row r="14" spans="1:17" ht="36" x14ac:dyDescent="0.4">
      <c r="A14" s="12" t="s">
        <v>226</v>
      </c>
      <c r="C14" s="25">
        <v>0</v>
      </c>
      <c r="D14" s="25"/>
      <c r="E14" s="25">
        <v>0</v>
      </c>
      <c r="F14" s="25"/>
      <c r="G14" s="25">
        <v>0</v>
      </c>
      <c r="H14" s="25"/>
      <c r="I14" s="25">
        <v>0</v>
      </c>
      <c r="J14" s="25"/>
      <c r="K14" s="25">
        <v>0</v>
      </c>
      <c r="L14" s="25"/>
      <c r="M14" s="25">
        <v>0</v>
      </c>
      <c r="N14" s="25"/>
      <c r="O14" s="25">
        <v>150348864</v>
      </c>
      <c r="P14" s="25"/>
      <c r="Q14" s="25">
        <v>150348864</v>
      </c>
    </row>
    <row r="15" spans="1:17" ht="36" x14ac:dyDescent="0.4">
      <c r="A15" s="12" t="s">
        <v>66</v>
      </c>
      <c r="C15" s="25">
        <v>0</v>
      </c>
      <c r="D15" s="25"/>
      <c r="E15" s="25">
        <v>45708411</v>
      </c>
      <c r="F15" s="25"/>
      <c r="G15" s="25">
        <v>0</v>
      </c>
      <c r="H15" s="25"/>
      <c r="I15" s="25">
        <v>45708411</v>
      </c>
      <c r="J15" s="25"/>
      <c r="K15" s="25">
        <v>0</v>
      </c>
      <c r="L15" s="25"/>
      <c r="M15" s="25">
        <v>285350243</v>
      </c>
      <c r="N15" s="25"/>
      <c r="O15" s="25">
        <v>0</v>
      </c>
      <c r="P15" s="25"/>
      <c r="Q15" s="25">
        <v>285350243</v>
      </c>
    </row>
    <row r="16" spans="1:17" ht="36" x14ac:dyDescent="0.4">
      <c r="A16" s="12" t="s">
        <v>68</v>
      </c>
      <c r="C16" s="25">
        <v>0</v>
      </c>
      <c r="D16" s="25"/>
      <c r="E16" s="25">
        <v>197521826</v>
      </c>
      <c r="F16" s="25"/>
      <c r="G16" s="25">
        <v>0</v>
      </c>
      <c r="H16" s="25"/>
      <c r="I16" s="25">
        <v>197521826</v>
      </c>
      <c r="J16" s="25"/>
      <c r="K16" s="25">
        <v>0</v>
      </c>
      <c r="L16" s="25"/>
      <c r="M16" s="25">
        <v>1645147250</v>
      </c>
      <c r="N16" s="25"/>
      <c r="O16" s="25">
        <v>0</v>
      </c>
      <c r="P16" s="25"/>
      <c r="Q16" s="25">
        <v>1645147250</v>
      </c>
    </row>
    <row r="17" spans="1:17" ht="36" x14ac:dyDescent="0.4">
      <c r="A17" s="12" t="s">
        <v>72</v>
      </c>
      <c r="C17" s="25">
        <v>0</v>
      </c>
      <c r="D17" s="25"/>
      <c r="E17" s="25">
        <v>639493367</v>
      </c>
      <c r="F17" s="25"/>
      <c r="G17" s="25">
        <v>0</v>
      </c>
      <c r="H17" s="25"/>
      <c r="I17" s="25">
        <v>639493367</v>
      </c>
      <c r="J17" s="25"/>
      <c r="K17" s="25">
        <v>0</v>
      </c>
      <c r="L17" s="25"/>
      <c r="M17" s="25">
        <v>2986624658</v>
      </c>
      <c r="N17" s="25"/>
      <c r="O17" s="25">
        <v>0</v>
      </c>
      <c r="P17" s="25"/>
      <c r="Q17" s="25">
        <v>2986624658</v>
      </c>
    </row>
    <row r="18" spans="1:17" ht="36" x14ac:dyDescent="0.4">
      <c r="A18" s="12" t="s">
        <v>75</v>
      </c>
      <c r="C18" s="25">
        <v>0</v>
      </c>
      <c r="D18" s="25"/>
      <c r="E18" s="25">
        <v>663605532</v>
      </c>
      <c r="F18" s="25"/>
      <c r="G18" s="25">
        <v>0</v>
      </c>
      <c r="H18" s="25"/>
      <c r="I18" s="25">
        <v>663605532</v>
      </c>
      <c r="J18" s="25"/>
      <c r="K18" s="25">
        <v>0</v>
      </c>
      <c r="L18" s="25"/>
      <c r="M18" s="25">
        <v>3305134139</v>
      </c>
      <c r="N18" s="25"/>
      <c r="O18" s="25">
        <v>0</v>
      </c>
      <c r="P18" s="25"/>
      <c r="Q18" s="25">
        <v>3305134139</v>
      </c>
    </row>
    <row r="19" spans="1:17" ht="36" x14ac:dyDescent="0.4">
      <c r="A19" s="12" t="s">
        <v>78</v>
      </c>
      <c r="C19" s="25">
        <v>0</v>
      </c>
      <c r="D19" s="25"/>
      <c r="E19" s="25">
        <v>583885262</v>
      </c>
      <c r="F19" s="25"/>
      <c r="G19" s="25">
        <v>0</v>
      </c>
      <c r="H19" s="25"/>
      <c r="I19" s="25">
        <v>583885262</v>
      </c>
      <c r="J19" s="25"/>
      <c r="K19" s="25">
        <v>0</v>
      </c>
      <c r="L19" s="25"/>
      <c r="M19" s="25">
        <v>2976140745</v>
      </c>
      <c r="N19" s="25"/>
      <c r="O19" s="25">
        <v>0</v>
      </c>
      <c r="P19" s="25"/>
      <c r="Q19" s="25">
        <v>2976140745</v>
      </c>
    </row>
    <row r="20" spans="1:17" ht="36" x14ac:dyDescent="0.4">
      <c r="A20" s="12" t="s">
        <v>227</v>
      </c>
      <c r="C20" s="25">
        <v>0</v>
      </c>
      <c r="D20" s="25"/>
      <c r="E20" s="25">
        <v>0</v>
      </c>
      <c r="F20" s="25"/>
      <c r="G20" s="25">
        <v>0</v>
      </c>
      <c r="H20" s="25"/>
      <c r="I20" s="25">
        <v>0</v>
      </c>
      <c r="J20" s="25"/>
      <c r="K20" s="25">
        <v>0</v>
      </c>
      <c r="L20" s="25"/>
      <c r="M20" s="25">
        <v>0</v>
      </c>
      <c r="N20" s="25"/>
      <c r="O20" s="25">
        <v>260552876</v>
      </c>
      <c r="P20" s="25"/>
      <c r="Q20" s="25">
        <v>260552876</v>
      </c>
    </row>
    <row r="21" spans="1:17" ht="36" x14ac:dyDescent="0.4">
      <c r="A21" s="12" t="s">
        <v>81</v>
      </c>
      <c r="C21" s="25">
        <v>0</v>
      </c>
      <c r="D21" s="25"/>
      <c r="E21" s="25">
        <v>237776895</v>
      </c>
      <c r="F21" s="25"/>
      <c r="G21" s="25">
        <v>0</v>
      </c>
      <c r="H21" s="25"/>
      <c r="I21" s="25">
        <v>237776895</v>
      </c>
      <c r="J21" s="25"/>
      <c r="K21" s="25">
        <v>0</v>
      </c>
      <c r="L21" s="25"/>
      <c r="M21" s="25">
        <v>1424401780</v>
      </c>
      <c r="N21" s="25"/>
      <c r="O21" s="25">
        <v>0</v>
      </c>
      <c r="P21" s="25"/>
      <c r="Q21" s="25">
        <v>1424401780</v>
      </c>
    </row>
    <row r="22" spans="1:17" ht="36" x14ac:dyDescent="0.4">
      <c r="A22" s="12" t="s">
        <v>84</v>
      </c>
      <c r="C22" s="25">
        <v>0</v>
      </c>
      <c r="D22" s="25"/>
      <c r="E22" s="25">
        <v>376049100</v>
      </c>
      <c r="F22" s="25"/>
      <c r="G22" s="25">
        <v>0</v>
      </c>
      <c r="H22" s="25"/>
      <c r="I22" s="25">
        <v>376049100</v>
      </c>
      <c r="J22" s="25"/>
      <c r="K22" s="25">
        <v>0</v>
      </c>
      <c r="L22" s="25"/>
      <c r="M22" s="25">
        <v>3262843533</v>
      </c>
      <c r="N22" s="25"/>
      <c r="O22" s="25">
        <v>1209939381</v>
      </c>
      <c r="P22" s="25"/>
      <c r="Q22" s="25">
        <v>4472782914</v>
      </c>
    </row>
    <row r="23" spans="1:17" ht="36" x14ac:dyDescent="0.4">
      <c r="A23" s="12" t="s">
        <v>228</v>
      </c>
      <c r="C23" s="25">
        <v>0</v>
      </c>
      <c r="D23" s="25"/>
      <c r="E23" s="25">
        <v>0</v>
      </c>
      <c r="F23" s="25"/>
      <c r="G23" s="25">
        <v>0</v>
      </c>
      <c r="H23" s="25"/>
      <c r="I23" s="25">
        <v>0</v>
      </c>
      <c r="J23" s="25"/>
      <c r="K23" s="25">
        <v>0</v>
      </c>
      <c r="L23" s="25"/>
      <c r="M23" s="25">
        <v>0</v>
      </c>
      <c r="N23" s="25"/>
      <c r="O23" s="25">
        <v>11367483</v>
      </c>
      <c r="P23" s="25"/>
      <c r="Q23" s="25">
        <v>11367483</v>
      </c>
    </row>
    <row r="24" spans="1:17" ht="36" x14ac:dyDescent="0.4">
      <c r="A24" s="12" t="s">
        <v>87</v>
      </c>
      <c r="C24" s="25">
        <v>0</v>
      </c>
      <c r="D24" s="25"/>
      <c r="E24" s="25">
        <v>413226969</v>
      </c>
      <c r="F24" s="25"/>
      <c r="G24" s="25">
        <v>0</v>
      </c>
      <c r="H24" s="25"/>
      <c r="I24" s="25">
        <v>413226969</v>
      </c>
      <c r="J24" s="25"/>
      <c r="K24" s="25">
        <v>0</v>
      </c>
      <c r="L24" s="25"/>
      <c r="M24" s="25">
        <v>2307404771</v>
      </c>
      <c r="N24" s="25"/>
      <c r="O24" s="25">
        <v>0</v>
      </c>
      <c r="P24" s="25"/>
      <c r="Q24" s="25">
        <v>2307404771</v>
      </c>
    </row>
    <row r="25" spans="1:17" ht="36" x14ac:dyDescent="0.4">
      <c r="A25" s="12" t="s">
        <v>89</v>
      </c>
      <c r="C25" s="25">
        <v>0</v>
      </c>
      <c r="D25" s="25"/>
      <c r="E25" s="25">
        <v>330600068</v>
      </c>
      <c r="F25" s="25"/>
      <c r="G25" s="25">
        <v>0</v>
      </c>
      <c r="H25" s="25"/>
      <c r="I25" s="25">
        <v>330600068</v>
      </c>
      <c r="J25" s="25"/>
      <c r="K25" s="25">
        <v>0</v>
      </c>
      <c r="L25" s="25"/>
      <c r="M25" s="25">
        <v>1287205790</v>
      </c>
      <c r="N25" s="25"/>
      <c r="O25" s="25">
        <v>0</v>
      </c>
      <c r="P25" s="25"/>
      <c r="Q25" s="25">
        <v>1287205790</v>
      </c>
    </row>
    <row r="26" spans="1:17" ht="36" x14ac:dyDescent="0.4">
      <c r="A26" s="12" t="s">
        <v>229</v>
      </c>
      <c r="C26" s="25">
        <v>0</v>
      </c>
      <c r="D26" s="25"/>
      <c r="E26" s="25">
        <v>0</v>
      </c>
      <c r="F26" s="25"/>
      <c r="G26" s="25">
        <v>0</v>
      </c>
      <c r="H26" s="25"/>
      <c r="I26" s="25">
        <v>0</v>
      </c>
      <c r="J26" s="25"/>
      <c r="K26" s="25">
        <v>0</v>
      </c>
      <c r="L26" s="25"/>
      <c r="M26" s="25">
        <v>0</v>
      </c>
      <c r="N26" s="25"/>
      <c r="O26" s="25">
        <v>138384976</v>
      </c>
      <c r="P26" s="25"/>
      <c r="Q26" s="25">
        <v>138384976</v>
      </c>
    </row>
    <row r="27" spans="1:17" ht="36" x14ac:dyDescent="0.4">
      <c r="A27" s="12" t="s">
        <v>92</v>
      </c>
      <c r="C27" s="25">
        <v>0</v>
      </c>
      <c r="D27" s="25"/>
      <c r="E27" s="25">
        <v>498859329</v>
      </c>
      <c r="F27" s="25"/>
      <c r="G27" s="25">
        <v>0</v>
      </c>
      <c r="H27" s="25"/>
      <c r="I27" s="25">
        <v>498859329</v>
      </c>
      <c r="J27" s="25"/>
      <c r="K27" s="25">
        <v>0</v>
      </c>
      <c r="L27" s="25"/>
      <c r="M27" s="25">
        <v>5714223803</v>
      </c>
      <c r="N27" s="25"/>
      <c r="O27" s="25">
        <v>0</v>
      </c>
      <c r="P27" s="25"/>
      <c r="Q27" s="25">
        <v>5714223803</v>
      </c>
    </row>
    <row r="28" spans="1:17" ht="36" x14ac:dyDescent="0.4">
      <c r="A28" s="12" t="s">
        <v>94</v>
      </c>
      <c r="C28" s="25">
        <v>0</v>
      </c>
      <c r="D28" s="25"/>
      <c r="E28" s="25">
        <v>201496357</v>
      </c>
      <c r="F28" s="25"/>
      <c r="G28" s="25">
        <v>0</v>
      </c>
      <c r="H28" s="25"/>
      <c r="I28" s="25">
        <v>201496357</v>
      </c>
      <c r="J28" s="25"/>
      <c r="K28" s="25">
        <v>0</v>
      </c>
      <c r="L28" s="25"/>
      <c r="M28" s="25">
        <v>1511793015</v>
      </c>
      <c r="N28" s="25"/>
      <c r="O28" s="25">
        <v>52836619</v>
      </c>
      <c r="P28" s="25"/>
      <c r="Q28" s="25">
        <v>1564629634</v>
      </c>
    </row>
    <row r="29" spans="1:17" ht="36" x14ac:dyDescent="0.4">
      <c r="A29" s="12" t="s">
        <v>96</v>
      </c>
      <c r="C29" s="25">
        <v>0</v>
      </c>
      <c r="D29" s="25"/>
      <c r="E29" s="25">
        <v>589880817</v>
      </c>
      <c r="F29" s="25"/>
      <c r="G29" s="25">
        <v>0</v>
      </c>
      <c r="H29" s="25"/>
      <c r="I29" s="25">
        <v>589880817</v>
      </c>
      <c r="J29" s="25"/>
      <c r="K29" s="25">
        <v>0</v>
      </c>
      <c r="L29" s="25"/>
      <c r="M29" s="25">
        <v>4623564435</v>
      </c>
      <c r="N29" s="25"/>
      <c r="O29" s="25">
        <v>0</v>
      </c>
      <c r="P29" s="25"/>
      <c r="Q29" s="25">
        <v>4623564435</v>
      </c>
    </row>
    <row r="30" spans="1:17" ht="36" x14ac:dyDescent="0.4">
      <c r="A30" s="12" t="s">
        <v>230</v>
      </c>
      <c r="C30" s="25">
        <v>0</v>
      </c>
      <c r="D30" s="25"/>
      <c r="E30" s="25">
        <v>0</v>
      </c>
      <c r="F30" s="25"/>
      <c r="G30" s="25">
        <v>0</v>
      </c>
      <c r="H30" s="25"/>
      <c r="I30" s="25">
        <v>0</v>
      </c>
      <c r="J30" s="25"/>
      <c r="K30" s="25">
        <v>0</v>
      </c>
      <c r="L30" s="25"/>
      <c r="M30" s="25">
        <v>0</v>
      </c>
      <c r="N30" s="25"/>
      <c r="O30" s="25">
        <v>433234626</v>
      </c>
      <c r="P30" s="25"/>
      <c r="Q30" s="25">
        <v>433234626</v>
      </c>
    </row>
    <row r="31" spans="1:17" ht="36" x14ac:dyDescent="0.4">
      <c r="A31" s="12" t="s">
        <v>98</v>
      </c>
      <c r="C31" s="25">
        <v>0</v>
      </c>
      <c r="D31" s="25"/>
      <c r="E31" s="25">
        <v>108955348</v>
      </c>
      <c r="F31" s="25"/>
      <c r="G31" s="25">
        <v>0</v>
      </c>
      <c r="H31" s="25"/>
      <c r="I31" s="25">
        <v>108955348</v>
      </c>
      <c r="J31" s="25"/>
      <c r="K31" s="25">
        <v>0</v>
      </c>
      <c r="L31" s="25"/>
      <c r="M31" s="25">
        <v>1270044155</v>
      </c>
      <c r="N31" s="25"/>
      <c r="O31" s="25">
        <v>307703779</v>
      </c>
      <c r="P31" s="25"/>
      <c r="Q31" s="25">
        <v>1577747934</v>
      </c>
    </row>
    <row r="32" spans="1:17" ht="36" x14ac:dyDescent="0.4">
      <c r="A32" s="12" t="s">
        <v>218</v>
      </c>
      <c r="C32" s="25">
        <v>0</v>
      </c>
      <c r="D32" s="25"/>
      <c r="E32" s="25">
        <v>0</v>
      </c>
      <c r="F32" s="25"/>
      <c r="G32" s="25">
        <v>0</v>
      </c>
      <c r="H32" s="25"/>
      <c r="I32" s="25">
        <v>0</v>
      </c>
      <c r="J32" s="25"/>
      <c r="K32" s="25">
        <v>25190172</v>
      </c>
      <c r="L32" s="25"/>
      <c r="M32" s="25">
        <v>0</v>
      </c>
      <c r="N32" s="25"/>
      <c r="O32" s="25">
        <v>-2238262</v>
      </c>
      <c r="P32" s="25"/>
      <c r="Q32" s="25">
        <v>22951910</v>
      </c>
    </row>
    <row r="33" spans="1:17" ht="36" x14ac:dyDescent="0.4">
      <c r="A33" s="12" t="s">
        <v>100</v>
      </c>
      <c r="C33" s="25">
        <v>33090236</v>
      </c>
      <c r="D33" s="25"/>
      <c r="E33" s="25">
        <v>-14632547</v>
      </c>
      <c r="F33" s="25"/>
      <c r="G33" s="25">
        <v>0</v>
      </c>
      <c r="H33" s="25"/>
      <c r="I33" s="25">
        <v>18457689</v>
      </c>
      <c r="J33" s="25"/>
      <c r="K33" s="25">
        <v>367944331</v>
      </c>
      <c r="L33" s="25"/>
      <c r="M33" s="25">
        <v>-30284910</v>
      </c>
      <c r="N33" s="25"/>
      <c r="O33" s="25">
        <v>0</v>
      </c>
      <c r="P33" s="25"/>
      <c r="Q33" s="25">
        <v>337659421</v>
      </c>
    </row>
    <row r="34" spans="1:17" ht="36" x14ac:dyDescent="0.4">
      <c r="A34" s="12" t="s">
        <v>219</v>
      </c>
      <c r="C34" s="25">
        <v>0</v>
      </c>
      <c r="D34" s="25"/>
      <c r="E34" s="25">
        <v>0</v>
      </c>
      <c r="F34" s="25"/>
      <c r="G34" s="25">
        <v>0</v>
      </c>
      <c r="H34" s="25"/>
      <c r="I34" s="25">
        <v>0</v>
      </c>
      <c r="J34" s="25"/>
      <c r="K34" s="25">
        <v>5615274069</v>
      </c>
      <c r="L34" s="25"/>
      <c r="M34" s="25">
        <v>0</v>
      </c>
      <c r="N34" s="25"/>
      <c r="O34" s="25">
        <v>415050333</v>
      </c>
      <c r="P34" s="25"/>
      <c r="Q34" s="25">
        <v>6030324402</v>
      </c>
    </row>
    <row r="35" spans="1:17" ht="18" x14ac:dyDescent="0.4">
      <c r="A35" s="12" t="s">
        <v>221</v>
      </c>
      <c r="C35" s="25">
        <v>0</v>
      </c>
      <c r="D35" s="25"/>
      <c r="E35" s="25">
        <v>0</v>
      </c>
      <c r="F35" s="25"/>
      <c r="G35" s="25">
        <v>0</v>
      </c>
      <c r="H35" s="25"/>
      <c r="I35" s="25">
        <v>0</v>
      </c>
      <c r="J35" s="25"/>
      <c r="K35" s="25">
        <v>734092204</v>
      </c>
      <c r="L35" s="25"/>
      <c r="M35" s="25">
        <v>0</v>
      </c>
      <c r="N35" s="25"/>
      <c r="O35" s="25">
        <v>3092125</v>
      </c>
      <c r="P35" s="25"/>
      <c r="Q35" s="25">
        <v>737184329</v>
      </c>
    </row>
    <row r="36" spans="1:17" ht="18.75" thickBot="1" x14ac:dyDescent="0.45">
      <c r="A36" s="7" t="s">
        <v>44</v>
      </c>
      <c r="C36" s="7">
        <f>SUM(C9:$C$35)</f>
        <v>33090236</v>
      </c>
      <c r="E36" s="7">
        <f>SUM(E9:$E$35)</f>
        <v>5409155560</v>
      </c>
      <c r="G36" s="7">
        <f>SUM(G9:$G$35)</f>
        <v>0</v>
      </c>
      <c r="I36" s="7">
        <f>SUM(I9:$I$35)</f>
        <v>5442245796</v>
      </c>
      <c r="K36" s="7">
        <f>SUM(K9:$K$35)</f>
        <v>8713541030</v>
      </c>
      <c r="M36" s="7">
        <f>SUM(M9:$M$35)</f>
        <v>37960632984</v>
      </c>
      <c r="O36" s="7">
        <f>SUM(O9:$O$35)</f>
        <v>2583712475</v>
      </c>
      <c r="Q36" s="7">
        <f>SUM(Q9:$Q$35)</f>
        <v>49257886489</v>
      </c>
    </row>
    <row r="37" spans="1:17" ht="18.75" thickTop="1" x14ac:dyDescent="0.4">
      <c r="C37" s="9"/>
      <c r="E37" s="9"/>
      <c r="G37" s="9"/>
      <c r="I37" s="9"/>
      <c r="K37" s="9"/>
      <c r="M37" s="9"/>
      <c r="O37" s="9"/>
      <c r="Q37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7"/>
  <sheetViews>
    <sheetView rightToLeft="1" workbookViewId="0">
      <selection activeCell="E16" sqref="E16"/>
    </sheetView>
  </sheetViews>
  <sheetFormatPr defaultColWidth="9.140625" defaultRowHeight="17.25" x14ac:dyDescent="0.4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5" spans="1:11" ht="18.75" x14ac:dyDescent="0.4">
      <c r="A5" s="47" t="s">
        <v>254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7" spans="1:11" ht="18.75" x14ac:dyDescent="0.4">
      <c r="A7" s="41" t="s">
        <v>255</v>
      </c>
      <c r="B7" s="48"/>
      <c r="C7" s="48"/>
      <c r="E7" s="41" t="s">
        <v>161</v>
      </c>
      <c r="F7" s="48"/>
      <c r="G7" s="48"/>
      <c r="I7" s="41" t="s">
        <v>7</v>
      </c>
      <c r="J7" s="48"/>
      <c r="K7" s="48"/>
    </row>
    <row r="8" spans="1:11" ht="37.5" x14ac:dyDescent="0.4">
      <c r="A8" s="11" t="s">
        <v>256</v>
      </c>
      <c r="C8" s="11" t="s">
        <v>115</v>
      </c>
      <c r="E8" s="11" t="s">
        <v>257</v>
      </c>
      <c r="G8" s="11" t="s">
        <v>258</v>
      </c>
      <c r="I8" s="11" t="s">
        <v>257</v>
      </c>
      <c r="K8" s="11" t="s">
        <v>258</v>
      </c>
    </row>
    <row r="9" spans="1:11" ht="18" x14ac:dyDescent="0.4">
      <c r="A9" s="12" t="s">
        <v>259</v>
      </c>
      <c r="C9" s="5" t="s">
        <v>127</v>
      </c>
      <c r="E9" s="4">
        <v>679452048</v>
      </c>
      <c r="G9" s="6">
        <f>E9/E16</f>
        <v>0.60166915280269084</v>
      </c>
      <c r="I9" s="4">
        <v>2761643808</v>
      </c>
      <c r="K9" s="6">
        <f>I9/I16</f>
        <v>0.31888210869735306</v>
      </c>
    </row>
    <row r="10" spans="1:11" ht="18" x14ac:dyDescent="0.4">
      <c r="A10" s="12" t="s">
        <v>260</v>
      </c>
      <c r="C10" s="5" t="s">
        <v>133</v>
      </c>
      <c r="E10" s="4">
        <v>435698614</v>
      </c>
      <c r="G10" s="6">
        <f>E10/E16</f>
        <v>0.38582033380328651</v>
      </c>
      <c r="I10" s="4">
        <v>2205334929</v>
      </c>
      <c r="K10" s="6">
        <f>I10/I16</f>
        <v>0.25464610986626102</v>
      </c>
    </row>
    <row r="11" spans="1:11" ht="36" x14ac:dyDescent="0.4">
      <c r="A11" s="12" t="s">
        <v>261</v>
      </c>
      <c r="C11" s="5" t="s">
        <v>123</v>
      </c>
      <c r="E11" s="4">
        <v>-1829978</v>
      </c>
      <c r="G11" s="6">
        <f>E11/E16</f>
        <v>-1.6204842065728274E-3</v>
      </c>
      <c r="I11" s="4">
        <v>6150617</v>
      </c>
      <c r="K11" s="6">
        <f>I11/I16</f>
        <v>7.1020082787946119E-4</v>
      </c>
    </row>
    <row r="12" spans="1:11" ht="18" x14ac:dyDescent="0.4">
      <c r="A12" s="12" t="s">
        <v>262</v>
      </c>
      <c r="C12" s="5" t="s">
        <v>131</v>
      </c>
      <c r="E12" s="4">
        <v>12049720</v>
      </c>
      <c r="G12" s="6">
        <f>E12/E16</f>
        <v>1.0670281803182732E-2</v>
      </c>
      <c r="I12" s="4">
        <v>152352000</v>
      </c>
      <c r="K12" s="6">
        <f>I12/I16</f>
        <v>1.7591815021011984E-2</v>
      </c>
    </row>
    <row r="13" spans="1:11" ht="18" x14ac:dyDescent="0.4">
      <c r="A13" s="12" t="s">
        <v>263</v>
      </c>
      <c r="C13" s="5" t="s">
        <v>140</v>
      </c>
      <c r="E13" s="4">
        <v>3908112</v>
      </c>
      <c r="G13" s="6">
        <f>E13/E16</f>
        <v>3.4607157974127262E-3</v>
      </c>
      <c r="I13" s="4">
        <v>534868595</v>
      </c>
      <c r="K13" s="6">
        <f>I13/I16</f>
        <v>6.1760327293298251E-2</v>
      </c>
    </row>
    <row r="14" spans="1:11" ht="18" x14ac:dyDescent="0.4">
      <c r="A14" s="12" t="s">
        <v>260</v>
      </c>
      <c r="C14" s="5" t="s">
        <v>264</v>
      </c>
      <c r="E14" s="24" t="s">
        <v>271</v>
      </c>
      <c r="F14" s="24"/>
      <c r="G14" s="24" t="s">
        <v>271</v>
      </c>
      <c r="H14" s="5"/>
      <c r="I14" s="4">
        <v>2911736892</v>
      </c>
      <c r="K14" s="6">
        <f>I14/I16</f>
        <v>0.33621309069733479</v>
      </c>
    </row>
    <row r="15" spans="1:11" ht="18" x14ac:dyDescent="0.4">
      <c r="A15" s="12" t="s">
        <v>262</v>
      </c>
      <c r="C15" s="5" t="s">
        <v>265</v>
      </c>
      <c r="E15" s="24" t="s">
        <v>271</v>
      </c>
      <c r="F15" s="24"/>
      <c r="G15" s="24" t="s">
        <v>271</v>
      </c>
      <c r="H15" s="5"/>
      <c r="I15" s="4">
        <v>88304359</v>
      </c>
      <c r="K15" s="6">
        <f>I15/I16</f>
        <v>1.0196347596861444E-2</v>
      </c>
    </row>
    <row r="16" spans="1:11" ht="18" x14ac:dyDescent="0.4">
      <c r="A16" s="7" t="s">
        <v>44</v>
      </c>
      <c r="E16" s="7">
        <f>SUM(E9:$E$15)</f>
        <v>1129278516</v>
      </c>
      <c r="G16" s="8">
        <f>SUM(G9:$G$15)</f>
        <v>1</v>
      </c>
      <c r="I16" s="7">
        <f>SUM(I9:$I$15)</f>
        <v>8660391200</v>
      </c>
      <c r="K16" s="8">
        <f>SUM(K9:$K$15)</f>
        <v>1</v>
      </c>
    </row>
    <row r="17" spans="5:11" ht="18" x14ac:dyDescent="0.4">
      <c r="E17" s="9"/>
      <c r="G17" s="9"/>
      <c r="I17" s="9"/>
      <c r="K17" s="9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3"/>
  <sheetViews>
    <sheetView rightToLeft="1" workbookViewId="0">
      <selection activeCell="C12" sqref="C12"/>
    </sheetView>
  </sheetViews>
  <sheetFormatPr defaultColWidth="9.140625" defaultRowHeight="17.25" x14ac:dyDescent="0.4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 x14ac:dyDescent="0.4">
      <c r="A1" s="46" t="s">
        <v>0</v>
      </c>
      <c r="B1" s="40"/>
      <c r="C1" s="40"/>
      <c r="D1" s="40"/>
      <c r="E1" s="40"/>
    </row>
    <row r="2" spans="1:5" ht="20.100000000000001" customHeight="1" x14ac:dyDescent="0.4">
      <c r="A2" s="46" t="s">
        <v>145</v>
      </c>
      <c r="B2" s="40"/>
      <c r="C2" s="40"/>
      <c r="D2" s="40"/>
      <c r="E2" s="40"/>
    </row>
    <row r="3" spans="1:5" ht="20.100000000000001" customHeight="1" x14ac:dyDescent="0.4">
      <c r="A3" s="46" t="s">
        <v>2</v>
      </c>
      <c r="B3" s="40"/>
      <c r="C3" s="40"/>
      <c r="D3" s="40"/>
      <c r="E3" s="40"/>
    </row>
    <row r="5" spans="1:5" ht="18.75" x14ac:dyDescent="0.4">
      <c r="A5" s="47" t="s">
        <v>266</v>
      </c>
      <c r="B5" s="40"/>
      <c r="C5" s="40"/>
      <c r="D5" s="40"/>
      <c r="E5" s="40"/>
    </row>
    <row r="7" spans="1:5" ht="18.75" x14ac:dyDescent="0.4">
      <c r="C7" s="10" t="s">
        <v>161</v>
      </c>
      <c r="E7" s="10" t="s">
        <v>7</v>
      </c>
    </row>
    <row r="8" spans="1:5" ht="18.75" x14ac:dyDescent="0.4">
      <c r="A8" s="11" t="s">
        <v>157</v>
      </c>
      <c r="C8" s="11" t="s">
        <v>119</v>
      </c>
      <c r="E8" s="11" t="s">
        <v>119</v>
      </c>
    </row>
    <row r="9" spans="1:5" ht="18" x14ac:dyDescent="0.4">
      <c r="A9" s="12" t="s">
        <v>267</v>
      </c>
      <c r="C9" s="4">
        <v>5491651</v>
      </c>
      <c r="E9" s="4">
        <v>694553281</v>
      </c>
    </row>
    <row r="10" spans="1:5" ht="18" x14ac:dyDescent="0.4">
      <c r="A10" s="12" t="s">
        <v>268</v>
      </c>
      <c r="C10" s="22">
        <v>0</v>
      </c>
      <c r="D10" s="5"/>
      <c r="E10" s="4">
        <v>3295091445</v>
      </c>
    </row>
    <row r="11" spans="1:5" ht="18" x14ac:dyDescent="0.4">
      <c r="A11" s="12" t="s">
        <v>275</v>
      </c>
      <c r="C11" s="36">
        <v>58495098</v>
      </c>
      <c r="D11" s="5"/>
      <c r="E11" s="4">
        <v>126292270</v>
      </c>
    </row>
    <row r="12" spans="1:5" ht="18.75" thickBot="1" x14ac:dyDescent="0.45">
      <c r="A12" s="7" t="s">
        <v>44</v>
      </c>
      <c r="C12" s="7">
        <f>SUM(C9:C11)</f>
        <v>63986749</v>
      </c>
      <c r="E12" s="7">
        <f>SUM(E9:E11)</f>
        <v>4115936996</v>
      </c>
    </row>
    <row r="13" spans="1:5" ht="18" x14ac:dyDescent="0.4">
      <c r="C13" s="9"/>
      <c r="E13" s="9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rightToLeft="1" workbookViewId="0">
      <selection activeCell="Q49" sqref="Q49"/>
    </sheetView>
  </sheetViews>
  <sheetFormatPr defaultColWidth="9.140625" defaultRowHeight="17.25" x14ac:dyDescent="0.4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0.100000000000001" customHeight="1" x14ac:dyDescent="0.4">
      <c r="A2" s="4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5" spans="1:23" ht="18.75" x14ac:dyDescent="0.4">
      <c r="A5" s="47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ht="18.75" x14ac:dyDescent="0.4">
      <c r="A6" s="47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8" spans="1:23" ht="18.75" x14ac:dyDescent="0.4">
      <c r="C8" s="41" t="s">
        <v>5</v>
      </c>
      <c r="D8" s="42"/>
      <c r="E8" s="42"/>
      <c r="F8" s="42"/>
      <c r="G8" s="42"/>
      <c r="I8" s="41" t="s">
        <v>6</v>
      </c>
      <c r="J8" s="42"/>
      <c r="K8" s="42"/>
      <c r="L8" s="42"/>
      <c r="M8" s="42"/>
      <c r="O8" s="41" t="s">
        <v>7</v>
      </c>
      <c r="P8" s="42"/>
      <c r="Q8" s="42"/>
      <c r="R8" s="42"/>
      <c r="S8" s="42"/>
      <c r="T8" s="42"/>
      <c r="U8" s="42"/>
      <c r="V8" s="42"/>
      <c r="W8" s="42"/>
    </row>
    <row r="9" spans="1:23" ht="18" x14ac:dyDescent="0.4">
      <c r="A9" s="43" t="s">
        <v>8</v>
      </c>
      <c r="C9" s="43" t="s">
        <v>9</v>
      </c>
      <c r="E9" s="43" t="s">
        <v>10</v>
      </c>
      <c r="G9" s="43" t="s">
        <v>11</v>
      </c>
      <c r="I9" s="43" t="s">
        <v>12</v>
      </c>
      <c r="J9" s="40"/>
      <c r="L9" s="43" t="s">
        <v>13</v>
      </c>
      <c r="M9" s="40"/>
      <c r="O9" s="43" t="s">
        <v>9</v>
      </c>
      <c r="Q9" s="45" t="s">
        <v>14</v>
      </c>
      <c r="S9" s="43" t="s">
        <v>10</v>
      </c>
      <c r="U9" s="43" t="s">
        <v>11</v>
      </c>
      <c r="W9" s="45" t="s">
        <v>15</v>
      </c>
    </row>
    <row r="10" spans="1:23" ht="18" x14ac:dyDescent="0.4">
      <c r="A10" s="44"/>
      <c r="C10" s="44"/>
      <c r="E10" s="44"/>
      <c r="G10" s="44"/>
      <c r="I10" s="2" t="s">
        <v>9</v>
      </c>
      <c r="J10" s="2" t="s">
        <v>10</v>
      </c>
      <c r="L10" s="2" t="s">
        <v>9</v>
      </c>
      <c r="M10" s="2" t="s">
        <v>16</v>
      </c>
      <c r="O10" s="44"/>
      <c r="Q10" s="44"/>
      <c r="S10" s="44"/>
      <c r="U10" s="44"/>
      <c r="W10" s="44"/>
    </row>
    <row r="11" spans="1:23" ht="18" x14ac:dyDescent="0.4">
      <c r="A11" s="3" t="s">
        <v>17</v>
      </c>
      <c r="C11" s="15">
        <v>206249</v>
      </c>
      <c r="D11" s="16"/>
      <c r="E11" s="15">
        <v>11273373645</v>
      </c>
      <c r="F11" s="16"/>
      <c r="G11" s="15">
        <v>30216730669</v>
      </c>
      <c r="H11" s="16"/>
      <c r="I11" s="15">
        <v>0</v>
      </c>
      <c r="J11" s="15">
        <v>0</v>
      </c>
      <c r="K11" s="16"/>
      <c r="L11" s="15">
        <v>0</v>
      </c>
      <c r="M11" s="15">
        <v>0</v>
      </c>
      <c r="N11" s="15"/>
      <c r="O11" s="15">
        <v>206249</v>
      </c>
      <c r="P11" s="16"/>
      <c r="Q11" s="15">
        <v>171737</v>
      </c>
      <c r="R11" s="16"/>
      <c r="S11" s="15">
        <v>11273373645</v>
      </c>
      <c r="T11" s="16"/>
      <c r="U11" s="15">
        <v>35209832035</v>
      </c>
      <c r="W11" s="6">
        <v>4.7439279441713479E-2</v>
      </c>
    </row>
    <row r="12" spans="1:23" ht="18" x14ac:dyDescent="0.4">
      <c r="A12" s="3" t="s">
        <v>18</v>
      </c>
      <c r="C12" s="15">
        <v>3685459</v>
      </c>
      <c r="D12" s="16"/>
      <c r="E12" s="15">
        <v>6529795984</v>
      </c>
      <c r="F12" s="20"/>
      <c r="G12" s="15">
        <v>17083042810</v>
      </c>
      <c r="H12" s="20"/>
      <c r="I12" s="15">
        <v>0</v>
      </c>
      <c r="J12" s="15">
        <v>0</v>
      </c>
      <c r="K12" s="20"/>
      <c r="L12" s="15">
        <v>0</v>
      </c>
      <c r="M12" s="15">
        <v>0</v>
      </c>
      <c r="N12" s="15"/>
      <c r="O12" s="15">
        <v>3685459</v>
      </c>
      <c r="P12" s="20"/>
      <c r="Q12" s="15">
        <v>4815</v>
      </c>
      <c r="R12" s="20"/>
      <c r="S12" s="15">
        <v>6529795984</v>
      </c>
      <c r="T12" s="20"/>
      <c r="U12" s="15">
        <v>17639899449</v>
      </c>
      <c r="W12" s="6">
        <v>2.3766773963959886E-2</v>
      </c>
    </row>
    <row r="13" spans="1:23" ht="18" x14ac:dyDescent="0.4">
      <c r="A13" s="3" t="s">
        <v>19</v>
      </c>
      <c r="C13" s="16"/>
      <c r="D13" s="16"/>
      <c r="E13" s="20"/>
      <c r="F13" s="20"/>
      <c r="G13" s="20"/>
      <c r="H13" s="15"/>
      <c r="I13" s="15">
        <v>140000</v>
      </c>
      <c r="J13" s="15">
        <v>9789057595</v>
      </c>
      <c r="K13" s="20"/>
      <c r="L13" s="15">
        <v>0</v>
      </c>
      <c r="M13" s="15">
        <v>0</v>
      </c>
      <c r="N13" s="20"/>
      <c r="O13" s="15">
        <v>140000</v>
      </c>
      <c r="P13" s="20"/>
      <c r="Q13" s="15">
        <v>70173</v>
      </c>
      <c r="R13" s="20"/>
      <c r="S13" s="15">
        <v>9789057595</v>
      </c>
      <c r="T13" s="20"/>
      <c r="U13" s="15">
        <v>9765765891</v>
      </c>
      <c r="W13" s="6">
        <v>1.3157713919367268E-2</v>
      </c>
    </row>
    <row r="14" spans="1:23" ht="36" x14ac:dyDescent="0.4">
      <c r="A14" s="3" t="s">
        <v>20</v>
      </c>
      <c r="C14" s="15">
        <v>785</v>
      </c>
      <c r="D14" s="16"/>
      <c r="E14" s="15">
        <v>6161557</v>
      </c>
      <c r="F14" s="20"/>
      <c r="G14" s="15">
        <v>12549255</v>
      </c>
      <c r="H14" s="20"/>
      <c r="I14" s="15">
        <v>0</v>
      </c>
      <c r="J14" s="15">
        <v>0</v>
      </c>
      <c r="K14" s="20"/>
      <c r="L14" s="15">
        <v>785</v>
      </c>
      <c r="M14" s="15">
        <v>11825122</v>
      </c>
      <c r="N14" s="20"/>
      <c r="O14" s="21">
        <v>0</v>
      </c>
      <c r="P14" s="21"/>
      <c r="Q14" s="21">
        <v>0</v>
      </c>
      <c r="R14" s="20"/>
      <c r="S14" s="21">
        <v>0</v>
      </c>
      <c r="T14" s="21"/>
      <c r="U14" s="21">
        <v>0</v>
      </c>
      <c r="W14" s="21">
        <v>0</v>
      </c>
    </row>
    <row r="15" spans="1:23" ht="36" x14ac:dyDescent="0.4">
      <c r="A15" s="3" t="s">
        <v>21</v>
      </c>
      <c r="C15" s="16"/>
      <c r="D15" s="16"/>
      <c r="E15" s="20"/>
      <c r="F15" s="20"/>
      <c r="G15" s="20"/>
      <c r="H15" s="15"/>
      <c r="I15" s="15">
        <v>100000</v>
      </c>
      <c r="J15" s="15">
        <v>8750217495</v>
      </c>
      <c r="K15" s="20"/>
      <c r="L15" s="15">
        <v>0</v>
      </c>
      <c r="M15" s="15">
        <v>0</v>
      </c>
      <c r="N15" s="20"/>
      <c r="O15" s="15">
        <v>100000</v>
      </c>
      <c r="P15" s="20"/>
      <c r="Q15" s="15">
        <v>93431</v>
      </c>
      <c r="R15" s="20"/>
      <c r="S15" s="15">
        <v>8750217495</v>
      </c>
      <c r="T15" s="20"/>
      <c r="U15" s="15">
        <v>9287508555</v>
      </c>
      <c r="W15" s="6">
        <v>1.251334323946739E-2</v>
      </c>
    </row>
    <row r="16" spans="1:23" ht="18" x14ac:dyDescent="0.4">
      <c r="A16" s="3" t="s">
        <v>22</v>
      </c>
      <c r="C16" s="15">
        <v>3000000</v>
      </c>
      <c r="D16" s="16"/>
      <c r="E16" s="15">
        <v>36469500738</v>
      </c>
      <c r="F16" s="20"/>
      <c r="G16" s="15">
        <v>32266863000</v>
      </c>
      <c r="H16" s="20"/>
      <c r="I16" s="15">
        <v>0</v>
      </c>
      <c r="J16" s="15">
        <v>0</v>
      </c>
      <c r="K16" s="20"/>
      <c r="L16" s="15">
        <v>0</v>
      </c>
      <c r="M16" s="15">
        <v>0</v>
      </c>
      <c r="N16" s="15"/>
      <c r="O16" s="15">
        <v>3000000</v>
      </c>
      <c r="P16" s="20"/>
      <c r="Q16" s="15">
        <v>12930</v>
      </c>
      <c r="R16" s="20"/>
      <c r="S16" s="15">
        <v>36469500738</v>
      </c>
      <c r="T16" s="20"/>
      <c r="U16" s="15">
        <v>38559199500</v>
      </c>
      <c r="W16" s="6">
        <v>5.1951984272772429E-2</v>
      </c>
    </row>
    <row r="17" spans="1:23" ht="18" x14ac:dyDescent="0.4">
      <c r="A17" s="3" t="s">
        <v>23</v>
      </c>
      <c r="C17" s="16"/>
      <c r="D17" s="16"/>
      <c r="E17" s="20"/>
      <c r="F17" s="20"/>
      <c r="G17" s="20"/>
      <c r="H17" s="15"/>
      <c r="I17" s="15">
        <v>200000</v>
      </c>
      <c r="J17" s="15">
        <v>4133262355</v>
      </c>
      <c r="K17" s="20"/>
      <c r="L17" s="15">
        <v>0</v>
      </c>
      <c r="M17" s="15">
        <v>0</v>
      </c>
      <c r="N17" s="20"/>
      <c r="O17" s="15">
        <v>200000</v>
      </c>
      <c r="P17" s="20"/>
      <c r="Q17" s="15">
        <v>21210</v>
      </c>
      <c r="R17" s="20"/>
      <c r="S17" s="15">
        <v>4133262355</v>
      </c>
      <c r="T17" s="20"/>
      <c r="U17" s="15">
        <v>4216760100</v>
      </c>
      <c r="W17" s="6">
        <v>5.6813693551198922E-3</v>
      </c>
    </row>
    <row r="18" spans="1:23" ht="18" x14ac:dyDescent="0.4">
      <c r="A18" s="3" t="s">
        <v>24</v>
      </c>
      <c r="C18" s="16"/>
      <c r="D18" s="16"/>
      <c r="E18" s="20"/>
      <c r="F18" s="20"/>
      <c r="G18" s="20"/>
      <c r="H18" s="15"/>
      <c r="I18" s="15">
        <v>4133</v>
      </c>
      <c r="J18" s="15">
        <v>86873540</v>
      </c>
      <c r="K18" s="20"/>
      <c r="L18" s="15">
        <v>0</v>
      </c>
      <c r="M18" s="15">
        <v>0</v>
      </c>
      <c r="N18" s="20"/>
      <c r="O18" s="15">
        <v>4133</v>
      </c>
      <c r="P18" s="20"/>
      <c r="Q18" s="15">
        <v>21000</v>
      </c>
      <c r="R18" s="20"/>
      <c r="S18" s="15">
        <v>86873540</v>
      </c>
      <c r="T18" s="20"/>
      <c r="U18" s="15">
        <v>86276582</v>
      </c>
      <c r="W18" s="6">
        <v>1.1624306752458802E-4</v>
      </c>
    </row>
    <row r="19" spans="1:23" ht="36" x14ac:dyDescent="0.4">
      <c r="A19" s="3" t="s">
        <v>25</v>
      </c>
      <c r="C19" s="15">
        <v>408266</v>
      </c>
      <c r="D19" s="16"/>
      <c r="E19" s="15">
        <v>30676870174</v>
      </c>
      <c r="F19" s="20"/>
      <c r="G19" s="15">
        <v>11720973120</v>
      </c>
      <c r="H19" s="20"/>
      <c r="I19" s="15">
        <v>0</v>
      </c>
      <c r="J19" s="15">
        <v>0</v>
      </c>
      <c r="K19" s="20"/>
      <c r="L19" s="15">
        <v>0</v>
      </c>
      <c r="M19" s="15">
        <v>0</v>
      </c>
      <c r="N19" s="15"/>
      <c r="O19" s="15">
        <v>408266</v>
      </c>
      <c r="P19" s="20"/>
      <c r="Q19" s="15">
        <v>27069</v>
      </c>
      <c r="R19" s="20"/>
      <c r="S19" s="15">
        <v>30676870174</v>
      </c>
      <c r="T19" s="20"/>
      <c r="U19" s="15">
        <v>10985596807</v>
      </c>
      <c r="W19" s="6">
        <v>1.4801229277186705E-2</v>
      </c>
    </row>
    <row r="20" spans="1:23" ht="18" x14ac:dyDescent="0.4">
      <c r="A20" s="3" t="s">
        <v>26</v>
      </c>
      <c r="C20" s="15">
        <v>0</v>
      </c>
      <c r="D20" s="16"/>
      <c r="E20" s="15">
        <v>0</v>
      </c>
      <c r="F20" s="20"/>
      <c r="G20" s="15">
        <v>0</v>
      </c>
      <c r="H20" s="20"/>
      <c r="I20" s="15">
        <v>1000000</v>
      </c>
      <c r="J20" s="15">
        <v>15256339297</v>
      </c>
      <c r="K20" s="20"/>
      <c r="L20" s="15">
        <v>0</v>
      </c>
      <c r="M20" s="15">
        <v>0</v>
      </c>
      <c r="N20" s="20"/>
      <c r="O20" s="15">
        <v>1000000</v>
      </c>
      <c r="P20" s="20"/>
      <c r="Q20" s="15">
        <v>16800</v>
      </c>
      <c r="R20" s="20"/>
      <c r="S20" s="15">
        <v>15256339296</v>
      </c>
      <c r="T20" s="20"/>
      <c r="U20" s="15">
        <v>16700040000</v>
      </c>
      <c r="W20" s="6">
        <v>2.2500472693544129E-2</v>
      </c>
    </row>
    <row r="21" spans="1:23" ht="18" x14ac:dyDescent="0.4">
      <c r="A21" s="3" t="s">
        <v>28</v>
      </c>
      <c r="C21" s="15">
        <v>812425</v>
      </c>
      <c r="D21" s="16"/>
      <c r="E21" s="15">
        <v>7887194604</v>
      </c>
      <c r="F21" s="20"/>
      <c r="G21" s="15">
        <v>12331915658</v>
      </c>
      <c r="H21" s="20"/>
      <c r="I21" s="15">
        <v>0</v>
      </c>
      <c r="J21" s="15">
        <v>0</v>
      </c>
      <c r="K21" s="20"/>
      <c r="L21" s="15">
        <v>0</v>
      </c>
      <c r="M21" s="15">
        <v>0</v>
      </c>
      <c r="N21" s="15"/>
      <c r="O21" s="15">
        <v>812425</v>
      </c>
      <c r="P21" s="20"/>
      <c r="Q21" s="15">
        <v>15260</v>
      </c>
      <c r="R21" s="20"/>
      <c r="S21" s="15">
        <v>7887194604</v>
      </c>
      <c r="T21" s="20"/>
      <c r="U21" s="15">
        <v>12323839747</v>
      </c>
      <c r="W21" s="6">
        <v>1.6604284762610586E-2</v>
      </c>
    </row>
    <row r="22" spans="1:23" ht="18" x14ac:dyDescent="0.4">
      <c r="A22" s="3" t="s">
        <v>29</v>
      </c>
      <c r="C22" s="15">
        <v>6489569</v>
      </c>
      <c r="D22" s="16"/>
      <c r="E22" s="15">
        <v>63022305962</v>
      </c>
      <c r="F22" s="20"/>
      <c r="G22" s="15">
        <v>65025637130</v>
      </c>
      <c r="H22" s="20"/>
      <c r="I22" s="15">
        <v>0</v>
      </c>
      <c r="J22" s="15">
        <v>0</v>
      </c>
      <c r="K22" s="20"/>
      <c r="L22" s="15">
        <v>0</v>
      </c>
      <c r="M22" s="15">
        <v>0</v>
      </c>
      <c r="N22" s="15"/>
      <c r="O22" s="15">
        <v>6489569</v>
      </c>
      <c r="P22" s="20"/>
      <c r="Q22" s="15">
        <v>10490</v>
      </c>
      <c r="R22" s="20"/>
      <c r="S22" s="15">
        <v>63022305962</v>
      </c>
      <c r="T22" s="20"/>
      <c r="U22" s="15">
        <v>67670529116</v>
      </c>
      <c r="W22" s="6">
        <v>9.1174565601773463E-2</v>
      </c>
    </row>
    <row r="23" spans="1:23" ht="18" x14ac:dyDescent="0.4">
      <c r="A23" s="3" t="s">
        <v>30</v>
      </c>
      <c r="C23" s="15">
        <v>8650</v>
      </c>
      <c r="D23" s="16"/>
      <c r="E23" s="15">
        <v>19047656</v>
      </c>
      <c r="F23" s="20"/>
      <c r="G23" s="15">
        <v>27136969</v>
      </c>
      <c r="H23" s="20"/>
      <c r="I23" s="15">
        <v>0</v>
      </c>
      <c r="J23" s="15">
        <v>0</v>
      </c>
      <c r="K23" s="20"/>
      <c r="L23" s="15">
        <v>8650</v>
      </c>
      <c r="M23" s="15">
        <v>40284128</v>
      </c>
      <c r="N23" s="20"/>
      <c r="O23" s="20"/>
      <c r="P23" s="20"/>
      <c r="Q23" s="20"/>
      <c r="R23" s="20"/>
      <c r="S23" s="20"/>
      <c r="T23" s="20"/>
      <c r="U23" s="20">
        <v>0</v>
      </c>
      <c r="W23" s="20">
        <v>0</v>
      </c>
    </row>
    <row r="24" spans="1:23" ht="18" x14ac:dyDescent="0.4">
      <c r="A24" s="3" t="s">
        <v>32</v>
      </c>
      <c r="C24" s="16"/>
      <c r="D24" s="16"/>
      <c r="E24" s="20"/>
      <c r="F24" s="20"/>
      <c r="G24" s="20"/>
      <c r="H24" s="15"/>
      <c r="I24" s="15">
        <v>160</v>
      </c>
      <c r="J24" s="15">
        <v>5204720</v>
      </c>
      <c r="K24" s="20"/>
      <c r="L24" s="15">
        <v>0</v>
      </c>
      <c r="M24" s="15">
        <v>0</v>
      </c>
      <c r="N24" s="20"/>
      <c r="O24" s="15">
        <v>160</v>
      </c>
      <c r="P24" s="20"/>
      <c r="Q24" s="15">
        <v>65636</v>
      </c>
      <c r="R24" s="20"/>
      <c r="S24" s="15">
        <v>5204720</v>
      </c>
      <c r="T24" s="20"/>
      <c r="U24" s="15">
        <v>10439275</v>
      </c>
      <c r="W24" s="6">
        <v>1.406515326178248E-5</v>
      </c>
    </row>
    <row r="25" spans="1:23" ht="36" x14ac:dyDescent="0.4">
      <c r="A25" s="3" t="s">
        <v>34</v>
      </c>
      <c r="C25" s="15">
        <v>251380</v>
      </c>
      <c r="D25" s="16"/>
      <c r="E25" s="15">
        <v>9942361728</v>
      </c>
      <c r="F25" s="20"/>
      <c r="G25" s="15">
        <v>5427486757</v>
      </c>
      <c r="H25" s="20"/>
      <c r="I25" s="15">
        <v>0</v>
      </c>
      <c r="J25" s="15">
        <v>0</v>
      </c>
      <c r="K25" s="20"/>
      <c r="L25" s="15">
        <v>0</v>
      </c>
      <c r="M25" s="15">
        <v>0</v>
      </c>
      <c r="N25" s="15"/>
      <c r="O25" s="15">
        <v>251380</v>
      </c>
      <c r="P25" s="20"/>
      <c r="Q25" s="15">
        <v>24000</v>
      </c>
      <c r="R25" s="20"/>
      <c r="S25" s="15">
        <v>9942361728</v>
      </c>
      <c r="T25" s="20"/>
      <c r="U25" s="15">
        <v>5997222936</v>
      </c>
      <c r="W25" s="6">
        <v>8.0802411795758908E-3</v>
      </c>
    </row>
    <row r="26" spans="1:23" ht="18" x14ac:dyDescent="0.4">
      <c r="A26" s="3" t="s">
        <v>35</v>
      </c>
      <c r="C26" s="15">
        <v>2000000</v>
      </c>
      <c r="D26" s="16"/>
      <c r="E26" s="15">
        <v>30084836851</v>
      </c>
      <c r="F26" s="20"/>
      <c r="G26" s="15">
        <v>22942674000</v>
      </c>
      <c r="H26" s="20"/>
      <c r="I26" s="15">
        <v>0</v>
      </c>
      <c r="J26" s="15">
        <v>0</v>
      </c>
      <c r="K26" s="20"/>
      <c r="L26" s="15">
        <v>0</v>
      </c>
      <c r="M26" s="15">
        <v>0</v>
      </c>
      <c r="N26" s="15"/>
      <c r="O26" s="15">
        <v>2000000</v>
      </c>
      <c r="P26" s="20"/>
      <c r="Q26" s="15">
        <v>12650</v>
      </c>
      <c r="R26" s="20"/>
      <c r="S26" s="15">
        <v>30084836851</v>
      </c>
      <c r="T26" s="20"/>
      <c r="U26" s="15">
        <v>25149465000</v>
      </c>
      <c r="W26" s="6">
        <v>3.3884640425396816E-2</v>
      </c>
    </row>
    <row r="27" spans="1:23" ht="18" x14ac:dyDescent="0.4">
      <c r="A27" s="3" t="s">
        <v>36</v>
      </c>
      <c r="C27" s="15">
        <v>722222</v>
      </c>
      <c r="D27" s="16"/>
      <c r="E27" s="15">
        <v>5304189974</v>
      </c>
      <c r="F27" s="20"/>
      <c r="G27" s="15">
        <v>9009955978</v>
      </c>
      <c r="H27" s="20"/>
      <c r="I27" s="15">
        <v>0</v>
      </c>
      <c r="J27" s="15">
        <v>0</v>
      </c>
      <c r="K27" s="20"/>
      <c r="L27" s="15">
        <v>0</v>
      </c>
      <c r="M27" s="15">
        <v>0</v>
      </c>
      <c r="N27" s="15"/>
      <c r="O27" s="15">
        <v>722222</v>
      </c>
      <c r="P27" s="20"/>
      <c r="Q27" s="15">
        <v>17800</v>
      </c>
      <c r="R27" s="20"/>
      <c r="S27" s="15">
        <v>5304189974</v>
      </c>
      <c r="T27" s="20"/>
      <c r="U27" s="15">
        <v>12779061068</v>
      </c>
      <c r="W27" s="6">
        <v>1.7217618317660728E-2</v>
      </c>
    </row>
    <row r="28" spans="1:23" ht="18" x14ac:dyDescent="0.4">
      <c r="A28" s="3" t="s">
        <v>37</v>
      </c>
      <c r="C28" s="15">
        <v>49019</v>
      </c>
      <c r="D28" s="16"/>
      <c r="E28" s="15">
        <v>375088022</v>
      </c>
      <c r="F28" s="20"/>
      <c r="G28" s="15">
        <v>611528073</v>
      </c>
      <c r="H28" s="20"/>
      <c r="I28" s="15">
        <v>0</v>
      </c>
      <c r="J28" s="15">
        <v>0</v>
      </c>
      <c r="K28" s="20"/>
      <c r="L28" s="15">
        <v>0</v>
      </c>
      <c r="M28" s="15">
        <v>0</v>
      </c>
      <c r="N28" s="15"/>
      <c r="O28" s="15">
        <v>49019</v>
      </c>
      <c r="P28" s="20"/>
      <c r="Q28" s="15">
        <v>13760</v>
      </c>
      <c r="R28" s="20"/>
      <c r="S28" s="15">
        <v>375088022</v>
      </c>
      <c r="T28" s="20"/>
      <c r="U28" s="15">
        <v>670488150</v>
      </c>
      <c r="W28" s="6">
        <v>9.0336911231469628E-4</v>
      </c>
    </row>
    <row r="29" spans="1:23" ht="18" x14ac:dyDescent="0.4">
      <c r="A29" s="3" t="s">
        <v>38</v>
      </c>
      <c r="C29" s="15">
        <v>600000</v>
      </c>
      <c r="D29" s="16"/>
      <c r="E29" s="15">
        <v>9602481006</v>
      </c>
      <c r="F29" s="20"/>
      <c r="G29" s="15">
        <v>11839135500</v>
      </c>
      <c r="H29" s="20"/>
      <c r="I29" s="15">
        <v>400000</v>
      </c>
      <c r="J29" s="15">
        <v>10326567737</v>
      </c>
      <c r="K29" s="20"/>
      <c r="L29" s="15">
        <v>0</v>
      </c>
      <c r="M29" s="15">
        <v>0</v>
      </c>
      <c r="N29" s="20"/>
      <c r="O29" s="15">
        <v>1000000</v>
      </c>
      <c r="P29" s="20"/>
      <c r="Q29" s="15">
        <v>25610</v>
      </c>
      <c r="R29" s="20"/>
      <c r="S29" s="15">
        <v>19929048743</v>
      </c>
      <c r="T29" s="20"/>
      <c r="U29" s="15">
        <v>25457620500</v>
      </c>
      <c r="W29" s="6">
        <v>3.4299827719146733E-2</v>
      </c>
    </row>
    <row r="30" spans="1:23" ht="18" x14ac:dyDescent="0.4">
      <c r="A30" s="3" t="s">
        <v>39</v>
      </c>
      <c r="C30" s="15">
        <v>1300000</v>
      </c>
      <c r="D30" s="16"/>
      <c r="E30" s="15">
        <v>10961667629</v>
      </c>
      <c r="F30" s="20"/>
      <c r="G30" s="15">
        <v>15053594985</v>
      </c>
      <c r="H30" s="20"/>
      <c r="I30" s="15">
        <v>0</v>
      </c>
      <c r="J30" s="15">
        <v>0</v>
      </c>
      <c r="K30" s="20"/>
      <c r="L30" s="15">
        <v>1300000</v>
      </c>
      <c r="M30" s="15">
        <v>17663970362</v>
      </c>
      <c r="N30" s="20"/>
      <c r="O30" s="21">
        <v>0</v>
      </c>
      <c r="P30" s="21"/>
      <c r="Q30" s="21">
        <v>0</v>
      </c>
      <c r="R30" s="20"/>
      <c r="S30" s="21">
        <v>0</v>
      </c>
      <c r="T30" s="21"/>
      <c r="U30" s="21">
        <v>0</v>
      </c>
      <c r="W30" s="21">
        <v>0</v>
      </c>
    </row>
    <row r="31" spans="1:23" ht="18" x14ac:dyDescent="0.4">
      <c r="A31" s="3" t="s">
        <v>40</v>
      </c>
      <c r="C31" s="15">
        <v>720000</v>
      </c>
      <c r="D31" s="16"/>
      <c r="E31" s="15">
        <v>25480955529</v>
      </c>
      <c r="F31" s="20"/>
      <c r="G31" s="15">
        <v>21292551000</v>
      </c>
      <c r="H31" s="20"/>
      <c r="I31" s="15">
        <v>0</v>
      </c>
      <c r="J31" s="15">
        <v>0</v>
      </c>
      <c r="K31" s="20"/>
      <c r="L31" s="15">
        <v>400000</v>
      </c>
      <c r="M31" s="15">
        <v>12426394467</v>
      </c>
      <c r="N31" s="20"/>
      <c r="O31" s="15">
        <v>320000</v>
      </c>
      <c r="P31" s="20"/>
      <c r="Q31" s="15">
        <v>33380</v>
      </c>
      <c r="R31" s="20"/>
      <c r="S31" s="15">
        <v>11324869124</v>
      </c>
      <c r="T31" s="21"/>
      <c r="U31" s="15">
        <v>10618044480</v>
      </c>
      <c r="W31" s="6">
        <v>1.4306014828771486E-2</v>
      </c>
    </row>
    <row r="32" spans="1:23" ht="18" x14ac:dyDescent="0.4">
      <c r="A32" s="3" t="s">
        <v>41</v>
      </c>
      <c r="C32" s="15">
        <v>720000</v>
      </c>
      <c r="D32" s="16"/>
      <c r="E32" s="15">
        <v>24760955529</v>
      </c>
      <c r="F32" s="20"/>
      <c r="G32" s="15">
        <v>16905211920</v>
      </c>
      <c r="H32" s="20"/>
      <c r="I32" s="15">
        <v>0</v>
      </c>
      <c r="J32" s="15">
        <v>0</v>
      </c>
      <c r="K32" s="20"/>
      <c r="L32" s="15">
        <v>720000</v>
      </c>
      <c r="M32" s="15">
        <v>18762175310</v>
      </c>
      <c r="N32" s="20"/>
      <c r="O32" s="21">
        <v>0</v>
      </c>
      <c r="P32" s="21"/>
      <c r="Q32" s="21">
        <v>0</v>
      </c>
      <c r="R32" s="20"/>
      <c r="S32" s="21">
        <v>0</v>
      </c>
      <c r="T32" s="21"/>
      <c r="U32" s="21">
        <v>0</v>
      </c>
      <c r="W32" s="21">
        <v>0</v>
      </c>
    </row>
    <row r="33" spans="1:23" ht="18" x14ac:dyDescent="0.4">
      <c r="A33" s="3" t="s">
        <v>42</v>
      </c>
      <c r="C33" s="15">
        <v>450000</v>
      </c>
      <c r="D33" s="16"/>
      <c r="E33" s="15">
        <f>42131577349-30</f>
        <v>42131577319</v>
      </c>
      <c r="F33" s="20"/>
      <c r="G33" s="15">
        <f>37015489552-30</f>
        <v>37015489522</v>
      </c>
      <c r="H33" s="20"/>
      <c r="I33" s="15">
        <v>0</v>
      </c>
      <c r="J33" s="15">
        <v>0</v>
      </c>
      <c r="K33" s="20"/>
      <c r="L33" s="15">
        <v>0</v>
      </c>
      <c r="M33" s="15">
        <v>0</v>
      </c>
      <c r="N33" s="15"/>
      <c r="O33" s="15">
        <v>450000</v>
      </c>
      <c r="P33" s="20"/>
      <c r="Q33" s="15">
        <v>89676</v>
      </c>
      <c r="R33" s="20"/>
      <c r="S33" s="15">
        <f>42131577349-30</f>
        <v>42131577319</v>
      </c>
      <c r="T33" s="21"/>
      <c r="U33" s="15">
        <f>40114092510-30</f>
        <v>40114092480</v>
      </c>
      <c r="W33" s="6">
        <v>5.4046938998203481E-2</v>
      </c>
    </row>
    <row r="34" spans="1:23" ht="36" x14ac:dyDescent="0.4">
      <c r="A34" s="3" t="s">
        <v>43</v>
      </c>
      <c r="C34" s="15">
        <v>51900</v>
      </c>
      <c r="D34" s="16"/>
      <c r="E34" s="15">
        <v>155325004</v>
      </c>
      <c r="F34" s="20"/>
      <c r="G34" s="15">
        <v>175668019</v>
      </c>
      <c r="H34" s="20"/>
      <c r="I34" s="15">
        <v>0</v>
      </c>
      <c r="J34" s="15">
        <v>0</v>
      </c>
      <c r="K34" s="20"/>
      <c r="L34" s="15">
        <v>51900</v>
      </c>
      <c r="M34" s="15">
        <v>223854212</v>
      </c>
      <c r="N34" s="20"/>
      <c r="O34" s="21">
        <v>0</v>
      </c>
      <c r="P34" s="21"/>
      <c r="Q34" s="21">
        <v>0</v>
      </c>
      <c r="R34" s="20"/>
      <c r="S34" s="21">
        <v>0</v>
      </c>
      <c r="T34" s="21"/>
      <c r="U34" s="21">
        <v>0</v>
      </c>
      <c r="W34" s="21">
        <v>0</v>
      </c>
    </row>
    <row r="35" spans="1:23" ht="18.75" thickBot="1" x14ac:dyDescent="0.45">
      <c r="A35" s="7" t="s">
        <v>44</v>
      </c>
      <c r="C35" s="17">
        <f>SUM(C11:$C$34)</f>
        <v>21475924</v>
      </c>
      <c r="D35" s="16"/>
      <c r="E35" s="17">
        <f>SUM(E11:$E$34)</f>
        <v>314683688911</v>
      </c>
      <c r="F35" s="16"/>
      <c r="G35" s="17">
        <f>SUM(G11:$G$34)</f>
        <v>308958144365</v>
      </c>
      <c r="H35" s="16"/>
      <c r="I35" s="17">
        <f>SUM(I11:$I$34)</f>
        <v>1844293</v>
      </c>
      <c r="J35" s="17">
        <f>SUM(J11:$J$34)</f>
        <v>48347522739</v>
      </c>
      <c r="K35" s="16"/>
      <c r="L35" s="17">
        <f>SUM(L11:$L$34)</f>
        <v>2481335</v>
      </c>
      <c r="M35" s="17">
        <f>SUM(M11:$M$34)</f>
        <v>49128503601</v>
      </c>
      <c r="N35" s="16"/>
      <c r="O35" s="17">
        <f>SUM(O11:$O$34)</f>
        <v>20838882</v>
      </c>
      <c r="P35" s="16"/>
      <c r="Q35" s="17">
        <f>SUM(Q11:$Q$34)</f>
        <v>747427</v>
      </c>
      <c r="R35" s="16"/>
      <c r="S35" s="17">
        <f>SUM(S11:$S$34)</f>
        <v>312971967869</v>
      </c>
      <c r="T35" s="16"/>
      <c r="U35" s="17">
        <f>SUM(U11:U34)</f>
        <v>343241681671</v>
      </c>
      <c r="W35" s="8">
        <f>SUM(W11:$W$34)</f>
        <v>0.46245997532937144</v>
      </c>
    </row>
    <row r="36" spans="1:23" ht="18.75" thickTop="1" x14ac:dyDescent="0.4">
      <c r="C36" s="9"/>
      <c r="E36" s="9"/>
      <c r="G36" s="9"/>
      <c r="I36" s="9"/>
      <c r="J36" s="9"/>
      <c r="L36" s="9"/>
      <c r="M36" s="9"/>
      <c r="O36" s="9"/>
      <c r="Q36" s="9"/>
      <c r="S36" s="9"/>
      <c r="U36" s="9"/>
      <c r="W36" s="9"/>
    </row>
    <row r="37" spans="1:23" x14ac:dyDescent="0.4">
      <c r="G37" s="19"/>
      <c r="O37" s="16"/>
    </row>
    <row r="38" spans="1:23" x14ac:dyDescent="0.4">
      <c r="U38" s="18"/>
    </row>
    <row r="40" spans="1:23" ht="18" x14ac:dyDescent="0.4">
      <c r="U40" s="23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N25" sqref="N25"/>
    </sheetView>
  </sheetViews>
  <sheetFormatPr defaultColWidth="9.140625" defaultRowHeight="17.25" x14ac:dyDescent="0.4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20.100000000000001" customHeight="1" x14ac:dyDescent="0.4">
      <c r="A2" s="4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5" spans="1:17" ht="18.75" x14ac:dyDescent="0.4">
      <c r="A5" s="47" t="s">
        <v>45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18.75" x14ac:dyDescent="0.4">
      <c r="C7" s="41" t="s">
        <v>5</v>
      </c>
      <c r="D7" s="42"/>
      <c r="E7" s="42"/>
      <c r="F7" s="42"/>
      <c r="G7" s="42"/>
      <c r="H7" s="42"/>
      <c r="I7" s="42"/>
      <c r="K7" s="41" t="s">
        <v>7</v>
      </c>
      <c r="L7" s="42"/>
      <c r="M7" s="42"/>
      <c r="N7" s="42"/>
      <c r="O7" s="42"/>
      <c r="P7" s="42"/>
      <c r="Q7" s="42"/>
    </row>
    <row r="8" spans="1:17" ht="18.75" x14ac:dyDescent="0.4">
      <c r="A8" s="10" t="s">
        <v>46</v>
      </c>
      <c r="C8" s="10" t="s">
        <v>47</v>
      </c>
      <c r="E8" s="10" t="s">
        <v>48</v>
      </c>
      <c r="G8" s="10" t="s">
        <v>49</v>
      </c>
      <c r="I8" s="10" t="s">
        <v>50</v>
      </c>
      <c r="K8" s="10" t="s">
        <v>47</v>
      </c>
      <c r="M8" s="10" t="s">
        <v>48</v>
      </c>
      <c r="O8" s="10" t="s">
        <v>49</v>
      </c>
      <c r="Q8" s="10" t="s">
        <v>50</v>
      </c>
    </row>
    <row r="9" spans="1:17" ht="18" x14ac:dyDescent="0.4">
      <c r="A9" s="7" t="s">
        <v>44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 x14ac:dyDescent="0.4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6"/>
  <sheetViews>
    <sheetView rightToLeft="1" zoomScale="70" zoomScaleNormal="70" workbookViewId="0">
      <selection activeCell="Y28" sqref="Y28"/>
    </sheetView>
  </sheetViews>
  <sheetFormatPr defaultColWidth="9.140625" defaultRowHeight="17.25" x14ac:dyDescent="0.4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ht="20.100000000000001" customHeight="1" x14ac:dyDescent="0.4">
      <c r="A2" s="4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5" spans="1:35" ht="18.75" x14ac:dyDescent="0.4">
      <c r="A5" s="47" t="s">
        <v>51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5" ht="18.75" x14ac:dyDescent="0.4">
      <c r="C7" s="41" t="s">
        <v>52</v>
      </c>
      <c r="D7" s="42"/>
      <c r="E7" s="42"/>
      <c r="F7" s="42"/>
      <c r="G7" s="42"/>
      <c r="H7" s="42"/>
      <c r="I7" s="42"/>
      <c r="J7" s="42"/>
      <c r="K7" s="42"/>
      <c r="L7" s="42"/>
      <c r="M7" s="42"/>
      <c r="O7" s="41" t="s">
        <v>5</v>
      </c>
      <c r="P7" s="42"/>
      <c r="Q7" s="42"/>
      <c r="R7" s="42"/>
      <c r="S7" s="42"/>
      <c r="U7" s="41" t="s">
        <v>6</v>
      </c>
      <c r="V7" s="42"/>
      <c r="W7" s="42"/>
      <c r="X7" s="42"/>
      <c r="Y7" s="42"/>
      <c r="AA7" s="41" t="s">
        <v>7</v>
      </c>
      <c r="AB7" s="42"/>
      <c r="AC7" s="42"/>
      <c r="AD7" s="42"/>
      <c r="AE7" s="42"/>
      <c r="AF7" s="42"/>
      <c r="AG7" s="42"/>
      <c r="AH7" s="42"/>
      <c r="AI7" s="42"/>
    </row>
    <row r="8" spans="1:35" ht="18" x14ac:dyDescent="0.4">
      <c r="A8" s="43" t="s">
        <v>53</v>
      </c>
      <c r="C8" s="45" t="s">
        <v>54</v>
      </c>
      <c r="E8" s="45" t="s">
        <v>55</v>
      </c>
      <c r="G8" s="45" t="s">
        <v>56</v>
      </c>
      <c r="I8" s="45" t="s">
        <v>57</v>
      </c>
      <c r="K8" s="45" t="s">
        <v>58</v>
      </c>
      <c r="M8" s="45" t="s">
        <v>50</v>
      </c>
      <c r="O8" s="43" t="s">
        <v>9</v>
      </c>
      <c r="Q8" s="43" t="s">
        <v>10</v>
      </c>
      <c r="S8" s="43" t="s">
        <v>11</v>
      </c>
      <c r="U8" s="43" t="s">
        <v>12</v>
      </c>
      <c r="V8" s="40"/>
      <c r="X8" s="43" t="s">
        <v>13</v>
      </c>
      <c r="Y8" s="40"/>
      <c r="AA8" s="43" t="s">
        <v>9</v>
      </c>
      <c r="AC8" s="45" t="s">
        <v>59</v>
      </c>
      <c r="AE8" s="43" t="s">
        <v>10</v>
      </c>
      <c r="AG8" s="43" t="s">
        <v>11</v>
      </c>
      <c r="AI8" s="45" t="s">
        <v>15</v>
      </c>
    </row>
    <row r="9" spans="1:35" ht="18" x14ac:dyDescent="0.4">
      <c r="A9" s="44"/>
      <c r="C9" s="44"/>
      <c r="E9" s="44"/>
      <c r="G9" s="44"/>
      <c r="I9" s="44"/>
      <c r="K9" s="44"/>
      <c r="M9" s="44"/>
      <c r="O9" s="44"/>
      <c r="Q9" s="44"/>
      <c r="S9" s="44"/>
      <c r="U9" s="2" t="s">
        <v>9</v>
      </c>
      <c r="V9" s="2" t="s">
        <v>10</v>
      </c>
      <c r="X9" s="2" t="s">
        <v>9</v>
      </c>
      <c r="Y9" s="2" t="s">
        <v>16</v>
      </c>
      <c r="AA9" s="44"/>
      <c r="AC9" s="44"/>
      <c r="AE9" s="44"/>
      <c r="AG9" s="44"/>
      <c r="AI9" s="44"/>
    </row>
    <row r="10" spans="1:35" ht="36" x14ac:dyDescent="0.4">
      <c r="A10" s="3" t="s">
        <v>60</v>
      </c>
      <c r="C10" s="5" t="s">
        <v>61</v>
      </c>
      <c r="E10" s="5" t="s">
        <v>62</v>
      </c>
      <c r="G10" s="5" t="s">
        <v>63</v>
      </c>
      <c r="I10" s="5" t="s">
        <v>64</v>
      </c>
      <c r="K10" s="15" t="s">
        <v>65</v>
      </c>
      <c r="L10" s="16"/>
      <c r="M10" s="16"/>
      <c r="N10" s="16"/>
      <c r="O10" s="15">
        <v>44598</v>
      </c>
      <c r="P10" s="16"/>
      <c r="Q10" s="15">
        <v>34922561783</v>
      </c>
      <c r="R10" s="16"/>
      <c r="S10" s="15">
        <v>40152060572</v>
      </c>
      <c r="T10" s="16"/>
      <c r="U10" s="21">
        <v>0</v>
      </c>
      <c r="V10" s="21">
        <v>0</v>
      </c>
      <c r="W10" s="21"/>
      <c r="X10" s="21">
        <v>0</v>
      </c>
      <c r="Y10" s="21">
        <v>0</v>
      </c>
      <c r="Z10" s="15"/>
      <c r="AA10" s="15">
        <v>44598</v>
      </c>
      <c r="AB10" s="16"/>
      <c r="AC10" s="15">
        <v>912511</v>
      </c>
      <c r="AD10" s="16"/>
      <c r="AE10" s="15">
        <v>34922561783</v>
      </c>
      <c r="AF10" s="16"/>
      <c r="AG10" s="15">
        <v>40688789398</v>
      </c>
      <c r="AI10" s="6">
        <v>5.4821245624745024E-2</v>
      </c>
    </row>
    <row r="11" spans="1:35" ht="36" x14ac:dyDescent="0.4">
      <c r="A11" s="3" t="s">
        <v>66</v>
      </c>
      <c r="C11" s="5" t="s">
        <v>61</v>
      </c>
      <c r="E11" s="5" t="s">
        <v>62</v>
      </c>
      <c r="G11" s="5" t="s">
        <v>63</v>
      </c>
      <c r="I11" s="5" t="s">
        <v>67</v>
      </c>
      <c r="K11" s="15" t="s">
        <v>65</v>
      </c>
      <c r="L11" s="16"/>
      <c r="M11" s="16"/>
      <c r="N11" s="16"/>
      <c r="O11" s="15">
        <v>3029</v>
      </c>
      <c r="P11" s="16"/>
      <c r="Q11" s="15">
        <v>2310805588</v>
      </c>
      <c r="R11" s="16"/>
      <c r="S11" s="15">
        <v>2500676782</v>
      </c>
      <c r="T11" s="16"/>
      <c r="U11" s="21">
        <v>0</v>
      </c>
      <c r="V11" s="21">
        <v>0</v>
      </c>
      <c r="W11" s="21"/>
      <c r="X11" s="21">
        <v>0</v>
      </c>
      <c r="Y11" s="21">
        <v>0</v>
      </c>
      <c r="Z11" s="15"/>
      <c r="AA11" s="15">
        <v>3029</v>
      </c>
      <c r="AB11" s="16"/>
      <c r="AC11" s="15">
        <v>840821</v>
      </c>
      <c r="AD11" s="16"/>
      <c r="AE11" s="15">
        <v>2310805588</v>
      </c>
      <c r="AF11" s="16"/>
      <c r="AG11" s="15">
        <v>2546385193</v>
      </c>
      <c r="AI11" s="6">
        <v>3.4308223514639244E-3</v>
      </c>
    </row>
    <row r="12" spans="1:35" ht="36" x14ac:dyDescent="0.4">
      <c r="A12" s="3" t="s">
        <v>68</v>
      </c>
      <c r="C12" s="5" t="s">
        <v>69</v>
      </c>
      <c r="E12" s="5" t="s">
        <v>62</v>
      </c>
      <c r="G12" s="5" t="s">
        <v>70</v>
      </c>
      <c r="I12" s="5" t="s">
        <v>71</v>
      </c>
      <c r="K12" s="15" t="s">
        <v>65</v>
      </c>
      <c r="L12" s="16"/>
      <c r="M12" s="16"/>
      <c r="N12" s="16"/>
      <c r="O12" s="15">
        <v>13853</v>
      </c>
      <c r="P12" s="16"/>
      <c r="Q12" s="15">
        <v>10357012543</v>
      </c>
      <c r="R12" s="16"/>
      <c r="S12" s="15">
        <v>11327026975</v>
      </c>
      <c r="T12" s="16"/>
      <c r="U12" s="21">
        <v>0</v>
      </c>
      <c r="V12" s="21">
        <v>0</v>
      </c>
      <c r="W12" s="21"/>
      <c r="X12" s="21">
        <v>0</v>
      </c>
      <c r="Y12" s="21">
        <v>0</v>
      </c>
      <c r="Z12" s="15"/>
      <c r="AA12" s="15">
        <v>13853</v>
      </c>
      <c r="AB12" s="16"/>
      <c r="AC12" s="15">
        <v>832068</v>
      </c>
      <c r="AD12" s="16"/>
      <c r="AE12" s="15">
        <v>10357012543</v>
      </c>
      <c r="AF12" s="16"/>
      <c r="AG12" s="15">
        <v>11524548801</v>
      </c>
      <c r="AI12" s="6">
        <v>1.5527375718999309E-2</v>
      </c>
    </row>
    <row r="13" spans="1:35" ht="36" x14ac:dyDescent="0.4">
      <c r="A13" s="3" t="s">
        <v>72</v>
      </c>
      <c r="C13" s="5" t="s">
        <v>69</v>
      </c>
      <c r="E13" s="5" t="s">
        <v>62</v>
      </c>
      <c r="G13" s="5" t="s">
        <v>73</v>
      </c>
      <c r="I13" s="5" t="s">
        <v>74</v>
      </c>
      <c r="K13" s="15" t="s">
        <v>65</v>
      </c>
      <c r="L13" s="16"/>
      <c r="M13" s="16"/>
      <c r="N13" s="16"/>
      <c r="O13" s="15">
        <v>43499</v>
      </c>
      <c r="P13" s="16"/>
      <c r="Q13" s="15">
        <v>32663216933</v>
      </c>
      <c r="R13" s="16"/>
      <c r="S13" s="15">
        <v>35010348224</v>
      </c>
      <c r="T13" s="16"/>
      <c r="U13" s="21">
        <v>0</v>
      </c>
      <c r="V13" s="21">
        <v>0</v>
      </c>
      <c r="W13" s="21"/>
      <c r="X13" s="21">
        <v>0</v>
      </c>
      <c r="Y13" s="21">
        <v>0</v>
      </c>
      <c r="Z13" s="15"/>
      <c r="AA13" s="15">
        <v>43499</v>
      </c>
      <c r="AB13" s="16"/>
      <c r="AC13" s="15">
        <v>819704</v>
      </c>
      <c r="AD13" s="16"/>
      <c r="AE13" s="15">
        <v>32663216933</v>
      </c>
      <c r="AF13" s="16"/>
      <c r="AG13" s="15">
        <v>35649841591</v>
      </c>
      <c r="AI13" s="6">
        <v>4.803211772232098E-2</v>
      </c>
    </row>
    <row r="14" spans="1:35" ht="36" x14ac:dyDescent="0.4">
      <c r="A14" s="3" t="s">
        <v>75</v>
      </c>
      <c r="C14" s="5" t="s">
        <v>69</v>
      </c>
      <c r="E14" s="5" t="s">
        <v>62</v>
      </c>
      <c r="G14" s="5" t="s">
        <v>76</v>
      </c>
      <c r="I14" s="5" t="s">
        <v>77</v>
      </c>
      <c r="K14" s="15" t="s">
        <v>65</v>
      </c>
      <c r="L14" s="16"/>
      <c r="M14" s="16"/>
      <c r="N14" s="16"/>
      <c r="O14" s="15">
        <v>48433</v>
      </c>
      <c r="P14" s="16"/>
      <c r="Q14" s="15">
        <v>36239780001</v>
      </c>
      <c r="R14" s="16"/>
      <c r="S14" s="15">
        <v>38881308608</v>
      </c>
      <c r="T14" s="16"/>
      <c r="U14" s="21">
        <v>0</v>
      </c>
      <c r="V14" s="21">
        <v>0</v>
      </c>
      <c r="W14" s="21"/>
      <c r="X14" s="21">
        <v>0</v>
      </c>
      <c r="Y14" s="21">
        <v>0</v>
      </c>
      <c r="Z14" s="15"/>
      <c r="AA14" s="15">
        <v>48433</v>
      </c>
      <c r="AB14" s="16"/>
      <c r="AC14" s="15">
        <v>816635</v>
      </c>
      <c r="AD14" s="16"/>
      <c r="AE14" s="15">
        <v>36239780001</v>
      </c>
      <c r="AF14" s="16"/>
      <c r="AG14" s="15">
        <v>39544914140</v>
      </c>
      <c r="AI14" s="6">
        <v>5.3280067639096498E-2</v>
      </c>
    </row>
    <row r="15" spans="1:35" ht="36" x14ac:dyDescent="0.4">
      <c r="A15" s="3" t="s">
        <v>78</v>
      </c>
      <c r="C15" s="5" t="s">
        <v>69</v>
      </c>
      <c r="E15" s="5" t="s">
        <v>62</v>
      </c>
      <c r="G15" s="5" t="s">
        <v>79</v>
      </c>
      <c r="I15" s="5" t="s">
        <v>80</v>
      </c>
      <c r="K15" s="15" t="s">
        <v>65</v>
      </c>
      <c r="L15" s="16"/>
      <c r="M15" s="16"/>
      <c r="N15" s="16"/>
      <c r="O15" s="15">
        <v>40933</v>
      </c>
      <c r="P15" s="16"/>
      <c r="Q15" s="15">
        <v>29794567974</v>
      </c>
      <c r="R15" s="16"/>
      <c r="S15" s="15">
        <v>32186823457</v>
      </c>
      <c r="T15" s="16"/>
      <c r="U15" s="21">
        <v>0</v>
      </c>
      <c r="V15" s="21">
        <v>0</v>
      </c>
      <c r="W15" s="21"/>
      <c r="X15" s="21">
        <v>0</v>
      </c>
      <c r="Y15" s="21">
        <v>0</v>
      </c>
      <c r="Z15" s="15"/>
      <c r="AA15" s="15">
        <v>40933</v>
      </c>
      <c r="AB15" s="16"/>
      <c r="AC15" s="15">
        <v>800739</v>
      </c>
      <c r="AD15" s="16"/>
      <c r="AE15" s="15">
        <v>29794567974</v>
      </c>
      <c r="AF15" s="16"/>
      <c r="AG15" s="15">
        <v>32770708719</v>
      </c>
      <c r="AI15" s="6">
        <v>4.4152974285088416E-2</v>
      </c>
    </row>
    <row r="16" spans="1:35" ht="36" x14ac:dyDescent="0.4">
      <c r="A16" s="3" t="s">
        <v>81</v>
      </c>
      <c r="C16" s="5" t="s">
        <v>69</v>
      </c>
      <c r="E16" s="5" t="s">
        <v>62</v>
      </c>
      <c r="G16" s="5" t="s">
        <v>82</v>
      </c>
      <c r="I16" s="5" t="s">
        <v>83</v>
      </c>
      <c r="K16" s="15" t="s">
        <v>65</v>
      </c>
      <c r="L16" s="16"/>
      <c r="M16" s="16"/>
      <c r="N16" s="16"/>
      <c r="O16" s="15">
        <v>20000</v>
      </c>
      <c r="P16" s="16"/>
      <c r="Q16" s="15">
        <v>12162223999</v>
      </c>
      <c r="R16" s="16"/>
      <c r="S16" s="15">
        <v>12519330460</v>
      </c>
      <c r="T16" s="16"/>
      <c r="U16" s="21">
        <v>0</v>
      </c>
      <c r="V16" s="21">
        <v>0</v>
      </c>
      <c r="W16" s="21"/>
      <c r="X16" s="21">
        <v>0</v>
      </c>
      <c r="Y16" s="21">
        <v>0</v>
      </c>
      <c r="Z16" s="15"/>
      <c r="AA16" s="15">
        <v>20000</v>
      </c>
      <c r="AB16" s="16"/>
      <c r="AC16" s="15">
        <v>637971</v>
      </c>
      <c r="AD16" s="16"/>
      <c r="AE16" s="15">
        <v>12162223999</v>
      </c>
      <c r="AF16" s="16"/>
      <c r="AG16" s="15">
        <v>12757107355</v>
      </c>
      <c r="AI16" s="6">
        <v>1.718803941127018E-2</v>
      </c>
    </row>
    <row r="17" spans="1:35" ht="36" x14ac:dyDescent="0.4">
      <c r="A17" s="3" t="s">
        <v>84</v>
      </c>
      <c r="C17" s="5" t="s">
        <v>61</v>
      </c>
      <c r="E17" s="5" t="s">
        <v>62</v>
      </c>
      <c r="G17" s="5" t="s">
        <v>85</v>
      </c>
      <c r="I17" s="5" t="s">
        <v>86</v>
      </c>
      <c r="K17" s="15" t="s">
        <v>65</v>
      </c>
      <c r="L17" s="16"/>
      <c r="M17" s="16"/>
      <c r="N17" s="16"/>
      <c r="O17" s="15">
        <v>22266</v>
      </c>
      <c r="P17" s="16"/>
      <c r="Q17" s="15">
        <v>17549009875</v>
      </c>
      <c r="R17" s="16"/>
      <c r="S17" s="15">
        <v>20829451410</v>
      </c>
      <c r="T17" s="16"/>
      <c r="U17" s="21">
        <v>0</v>
      </c>
      <c r="V17" s="21">
        <v>0</v>
      </c>
      <c r="W17" s="21"/>
      <c r="X17" s="21">
        <v>0</v>
      </c>
      <c r="Y17" s="21">
        <v>0</v>
      </c>
      <c r="Z17" s="15"/>
      <c r="AA17" s="15">
        <v>22266</v>
      </c>
      <c r="AB17" s="16"/>
      <c r="AC17" s="15">
        <v>952544</v>
      </c>
      <c r="AD17" s="16"/>
      <c r="AE17" s="15">
        <v>17549009875</v>
      </c>
      <c r="AF17" s="16"/>
      <c r="AG17" s="15">
        <v>21205500510</v>
      </c>
      <c r="AI17" s="6">
        <v>2.8570816906917054E-2</v>
      </c>
    </row>
    <row r="18" spans="1:35" ht="36" x14ac:dyDescent="0.4">
      <c r="A18" s="3" t="s">
        <v>87</v>
      </c>
      <c r="C18" s="5" t="s">
        <v>61</v>
      </c>
      <c r="E18" s="5" t="s">
        <v>62</v>
      </c>
      <c r="G18" s="5" t="s">
        <v>85</v>
      </c>
      <c r="I18" s="5" t="s">
        <v>88</v>
      </c>
      <c r="K18" s="15" t="s">
        <v>65</v>
      </c>
      <c r="L18" s="16"/>
      <c r="M18" s="16"/>
      <c r="N18" s="16"/>
      <c r="O18" s="15">
        <v>23624</v>
      </c>
      <c r="P18" s="16"/>
      <c r="Q18" s="15">
        <v>19915088952</v>
      </c>
      <c r="R18" s="16"/>
      <c r="S18" s="15">
        <v>21809266754</v>
      </c>
      <c r="T18" s="16"/>
      <c r="U18" s="21">
        <v>0</v>
      </c>
      <c r="V18" s="21">
        <v>0</v>
      </c>
      <c r="W18" s="21"/>
      <c r="X18" s="21">
        <v>0</v>
      </c>
      <c r="Y18" s="21">
        <v>0</v>
      </c>
      <c r="Z18" s="15"/>
      <c r="AA18" s="15">
        <v>23624</v>
      </c>
      <c r="AB18" s="16"/>
      <c r="AC18" s="15">
        <v>940845</v>
      </c>
      <c r="AD18" s="16"/>
      <c r="AE18" s="15">
        <v>19915088952</v>
      </c>
      <c r="AF18" s="16"/>
      <c r="AG18" s="15">
        <v>22222493723</v>
      </c>
      <c r="AI18" s="6">
        <v>2.9941042847610982E-2</v>
      </c>
    </row>
    <row r="19" spans="1:35" ht="36" x14ac:dyDescent="0.4">
      <c r="A19" s="3" t="s">
        <v>89</v>
      </c>
      <c r="C19" s="5" t="s">
        <v>69</v>
      </c>
      <c r="E19" s="5" t="s">
        <v>62</v>
      </c>
      <c r="G19" s="5" t="s">
        <v>90</v>
      </c>
      <c r="I19" s="5" t="s">
        <v>91</v>
      </c>
      <c r="K19" s="15" t="s">
        <v>65</v>
      </c>
      <c r="L19" s="16"/>
      <c r="M19" s="16"/>
      <c r="N19" s="16"/>
      <c r="O19" s="15">
        <v>22000</v>
      </c>
      <c r="P19" s="16"/>
      <c r="Q19" s="15">
        <v>15202148973</v>
      </c>
      <c r="R19" s="16"/>
      <c r="S19" s="15">
        <v>16158754695</v>
      </c>
      <c r="T19" s="16"/>
      <c r="U19" s="21">
        <v>0</v>
      </c>
      <c r="V19" s="21">
        <v>0</v>
      </c>
      <c r="W19" s="21"/>
      <c r="X19" s="21">
        <v>0</v>
      </c>
      <c r="Y19" s="21">
        <v>0</v>
      </c>
      <c r="Z19" s="15"/>
      <c r="AA19" s="15">
        <v>22000</v>
      </c>
      <c r="AB19" s="16"/>
      <c r="AC19" s="15">
        <v>749652</v>
      </c>
      <c r="AD19" s="16"/>
      <c r="AE19" s="15">
        <v>15202148973</v>
      </c>
      <c r="AF19" s="16"/>
      <c r="AG19" s="15">
        <v>16489354763</v>
      </c>
      <c r="AI19" s="6">
        <v>2.221661005476893E-2</v>
      </c>
    </row>
    <row r="20" spans="1:35" ht="36" x14ac:dyDescent="0.4">
      <c r="A20" s="3" t="s">
        <v>92</v>
      </c>
      <c r="C20" s="5" t="s">
        <v>69</v>
      </c>
      <c r="E20" s="5" t="s">
        <v>62</v>
      </c>
      <c r="G20" s="5" t="s">
        <v>63</v>
      </c>
      <c r="I20" s="5" t="s">
        <v>93</v>
      </c>
      <c r="K20" s="15" t="s">
        <v>65</v>
      </c>
      <c r="L20" s="16"/>
      <c r="M20" s="16"/>
      <c r="N20" s="16"/>
      <c r="O20" s="15">
        <v>37274</v>
      </c>
      <c r="P20" s="16"/>
      <c r="Q20" s="15">
        <v>30386473318</v>
      </c>
      <c r="R20" s="16"/>
      <c r="S20" s="15">
        <v>36330345571</v>
      </c>
      <c r="T20" s="16"/>
      <c r="U20" s="21">
        <v>0</v>
      </c>
      <c r="V20" s="21">
        <v>0</v>
      </c>
      <c r="W20" s="21"/>
      <c r="X20" s="21">
        <v>0</v>
      </c>
      <c r="Y20" s="21">
        <v>0</v>
      </c>
      <c r="Z20" s="15"/>
      <c r="AA20" s="15">
        <v>37274</v>
      </c>
      <c r="AB20" s="16"/>
      <c r="AC20" s="15">
        <v>988246</v>
      </c>
      <c r="AD20" s="16"/>
      <c r="AE20" s="15">
        <v>30386473318</v>
      </c>
      <c r="AF20" s="16"/>
      <c r="AG20" s="15">
        <v>36829204900</v>
      </c>
      <c r="AI20" s="6">
        <v>4.9621109840299285E-2</v>
      </c>
    </row>
    <row r="21" spans="1:35" ht="36" x14ac:dyDescent="0.4">
      <c r="A21" s="3" t="s">
        <v>94</v>
      </c>
      <c r="C21" s="5" t="s">
        <v>69</v>
      </c>
      <c r="E21" s="5" t="s">
        <v>62</v>
      </c>
      <c r="G21" s="5" t="s">
        <v>63</v>
      </c>
      <c r="I21" s="5" t="s">
        <v>95</v>
      </c>
      <c r="K21" s="15" t="s">
        <v>65</v>
      </c>
      <c r="L21" s="16"/>
      <c r="M21" s="16"/>
      <c r="N21" s="16"/>
      <c r="O21" s="15">
        <v>11417</v>
      </c>
      <c r="P21" s="16"/>
      <c r="Q21" s="15">
        <v>9419761000</v>
      </c>
      <c r="R21" s="16"/>
      <c r="S21" s="15">
        <v>10730057658</v>
      </c>
      <c r="T21" s="16"/>
      <c r="U21" s="21">
        <v>0</v>
      </c>
      <c r="V21" s="21">
        <v>0</v>
      </c>
      <c r="W21" s="21"/>
      <c r="X21" s="21">
        <v>0</v>
      </c>
      <c r="Y21" s="21">
        <v>0</v>
      </c>
      <c r="Z21" s="15"/>
      <c r="AA21" s="15">
        <v>11417</v>
      </c>
      <c r="AB21" s="16"/>
      <c r="AC21" s="15">
        <v>957654</v>
      </c>
      <c r="AD21" s="16"/>
      <c r="AE21" s="15">
        <v>9419761000</v>
      </c>
      <c r="AF21" s="16"/>
      <c r="AG21" s="15">
        <v>10931554015</v>
      </c>
      <c r="AI21" s="6">
        <v>1.4728415776998748E-2</v>
      </c>
    </row>
    <row r="22" spans="1:35" ht="36" x14ac:dyDescent="0.4">
      <c r="A22" s="3" t="s">
        <v>96</v>
      </c>
      <c r="C22" s="5" t="s">
        <v>69</v>
      </c>
      <c r="E22" s="5" t="s">
        <v>62</v>
      </c>
      <c r="G22" s="5" t="s">
        <v>63</v>
      </c>
      <c r="I22" s="5" t="s">
        <v>97</v>
      </c>
      <c r="K22" s="15" t="s">
        <v>65</v>
      </c>
      <c r="L22" s="16"/>
      <c r="M22" s="16"/>
      <c r="N22" s="16"/>
      <c r="O22" s="15">
        <v>34894</v>
      </c>
      <c r="P22" s="16"/>
      <c r="Q22" s="15">
        <v>28440513842</v>
      </c>
      <c r="R22" s="16"/>
      <c r="S22" s="15">
        <v>32299009943</v>
      </c>
      <c r="T22" s="16"/>
      <c r="U22" s="21">
        <v>0</v>
      </c>
      <c r="V22" s="21">
        <v>0</v>
      </c>
      <c r="W22" s="21"/>
      <c r="X22" s="21">
        <v>0</v>
      </c>
      <c r="Y22" s="21">
        <v>0</v>
      </c>
      <c r="Z22" s="15"/>
      <c r="AA22" s="15">
        <v>34894</v>
      </c>
      <c r="AB22" s="16"/>
      <c r="AC22" s="15">
        <v>942708</v>
      </c>
      <c r="AD22" s="16"/>
      <c r="AE22" s="15">
        <v>28440513842</v>
      </c>
      <c r="AF22" s="16"/>
      <c r="AG22" s="15">
        <v>32888890760</v>
      </c>
      <c r="AI22" s="6">
        <v>4.4312204549590048E-2</v>
      </c>
    </row>
    <row r="23" spans="1:35" ht="36" x14ac:dyDescent="0.4">
      <c r="A23" s="3" t="s">
        <v>98</v>
      </c>
      <c r="C23" s="5" t="s">
        <v>69</v>
      </c>
      <c r="E23" s="5" t="s">
        <v>62</v>
      </c>
      <c r="G23" s="5" t="s">
        <v>63</v>
      </c>
      <c r="I23" s="5" t="s">
        <v>99</v>
      </c>
      <c r="K23" s="15" t="s">
        <v>65</v>
      </c>
      <c r="L23" s="16"/>
      <c r="M23" s="16"/>
      <c r="N23" s="16"/>
      <c r="O23" s="15">
        <v>9862</v>
      </c>
      <c r="P23" s="16"/>
      <c r="Q23" s="15">
        <v>7939747101</v>
      </c>
      <c r="R23" s="16"/>
      <c r="S23" s="15">
        <v>8998134133</v>
      </c>
      <c r="T23" s="16"/>
      <c r="U23" s="21">
        <v>0</v>
      </c>
      <c r="V23" s="21">
        <v>0</v>
      </c>
      <c r="W23" s="21"/>
      <c r="X23" s="21">
        <v>0</v>
      </c>
      <c r="Y23" s="21">
        <v>0</v>
      </c>
      <c r="Z23" s="15"/>
      <c r="AA23" s="15">
        <v>9862</v>
      </c>
      <c r="AB23" s="16"/>
      <c r="AC23" s="15">
        <v>923620</v>
      </c>
      <c r="AD23" s="16"/>
      <c r="AE23" s="15">
        <v>7939747101</v>
      </c>
      <c r="AF23" s="16"/>
      <c r="AG23" s="15">
        <v>9107089481</v>
      </c>
      <c r="AI23" s="6">
        <v>1.2270259124223862E-2</v>
      </c>
    </row>
    <row r="24" spans="1:35" ht="36" x14ac:dyDescent="0.4">
      <c r="A24" s="3" t="s">
        <v>100</v>
      </c>
      <c r="C24" s="5" t="s">
        <v>69</v>
      </c>
      <c r="E24" s="5" t="s">
        <v>62</v>
      </c>
      <c r="G24" s="5" t="s">
        <v>101</v>
      </c>
      <c r="I24" s="5" t="s">
        <v>102</v>
      </c>
      <c r="K24" s="15" t="s">
        <v>103</v>
      </c>
      <c r="L24" s="16"/>
      <c r="M24" s="16"/>
      <c r="N24" s="16"/>
      <c r="O24" s="15">
        <v>2400</v>
      </c>
      <c r="P24" s="16"/>
      <c r="Q24" s="15">
        <v>2348224532</v>
      </c>
      <c r="R24" s="16"/>
      <c r="S24" s="15">
        <v>2306221921</v>
      </c>
      <c r="T24" s="16"/>
      <c r="U24" s="21">
        <v>0</v>
      </c>
      <c r="V24" s="21">
        <v>0</v>
      </c>
      <c r="W24" s="21"/>
      <c r="X24" s="21">
        <v>0</v>
      </c>
      <c r="Y24" s="21">
        <v>0</v>
      </c>
      <c r="Z24" s="15"/>
      <c r="AA24" s="15">
        <v>2400</v>
      </c>
      <c r="AB24" s="16"/>
      <c r="AC24" s="15">
        <v>955002</v>
      </c>
      <c r="AD24" s="16"/>
      <c r="AE24" s="15">
        <v>2348224532</v>
      </c>
      <c r="AF24" s="16"/>
      <c r="AG24" s="15">
        <v>2291589374</v>
      </c>
      <c r="AI24" s="6">
        <v>3.0875281816392587E-3</v>
      </c>
    </row>
    <row r="25" spans="1:35" ht="18" x14ac:dyDescent="0.4">
      <c r="A25" s="7" t="s">
        <v>44</v>
      </c>
      <c r="K25" s="16"/>
      <c r="L25" s="16"/>
      <c r="M25" s="16"/>
      <c r="N25" s="16"/>
      <c r="O25" s="17">
        <f>SUM(O10:$O$24)</f>
        <v>378082</v>
      </c>
      <c r="P25" s="16"/>
      <c r="Q25" s="17">
        <f>SUM(Q10:$Q$24)</f>
        <v>289651136414</v>
      </c>
      <c r="R25" s="16"/>
      <c r="S25" s="17">
        <f>SUM(S10:$S$24)</f>
        <v>322038817163</v>
      </c>
      <c r="T25" s="16"/>
      <c r="U25" s="17">
        <f>SUM(U10:$U$24)</f>
        <v>0</v>
      </c>
      <c r="V25" s="17">
        <f>SUM(V10:$V$24)</f>
        <v>0</v>
      </c>
      <c r="W25" s="16"/>
      <c r="X25" s="17">
        <f>SUM(X10:$X$24)</f>
        <v>0</v>
      </c>
      <c r="Y25" s="17">
        <f>SUM(Y10:$Y$24)</f>
        <v>0</v>
      </c>
      <c r="Z25" s="16"/>
      <c r="AA25" s="17">
        <f>SUM(AA10:$AA$24)</f>
        <v>378082</v>
      </c>
      <c r="AB25" s="16"/>
      <c r="AC25" s="17">
        <f>SUM(AC10:$AC$24)</f>
        <v>13070720</v>
      </c>
      <c r="AD25" s="16"/>
      <c r="AE25" s="17">
        <f>SUM(AE10:$AE$24)</f>
        <v>289651136414</v>
      </c>
      <c r="AF25" s="16"/>
      <c r="AG25" s="17">
        <f>SUM(AG10:$AG$24)</f>
        <v>327447972723</v>
      </c>
      <c r="AI25" s="8">
        <f>SUM(AI10:$AI$24)</f>
        <v>0.44118063003503249</v>
      </c>
    </row>
    <row r="26" spans="1:35" ht="18" x14ac:dyDescent="0.4">
      <c r="O26" s="9"/>
      <c r="Q26" s="9"/>
      <c r="S26" s="9"/>
      <c r="U26" s="9"/>
      <c r="V26" s="9"/>
      <c r="X26" s="9"/>
      <c r="Y26" s="9"/>
      <c r="AA26" s="9"/>
      <c r="AC26" s="9"/>
      <c r="AE26" s="9"/>
      <c r="AG26" s="9"/>
      <c r="AI26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C14" sqref="C14"/>
    </sheetView>
  </sheetViews>
  <sheetFormatPr defaultColWidth="9.140625" defaultRowHeight="17.25" x14ac:dyDescent="0.4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0.100000000000001" customHeight="1" x14ac:dyDescent="0.4">
      <c r="A2" s="4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3" ht="18.75" x14ac:dyDescent="0.4">
      <c r="A5" s="47" t="s">
        <v>104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ht="18.75" x14ac:dyDescent="0.4">
      <c r="A6" s="47" t="s">
        <v>105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8.75" x14ac:dyDescent="0.4">
      <c r="C8" s="41" t="s">
        <v>7</v>
      </c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3" ht="37.5" x14ac:dyDescent="0.4">
      <c r="A9" s="10" t="s">
        <v>106</v>
      </c>
      <c r="C9" s="10" t="s">
        <v>9</v>
      </c>
      <c r="E9" s="10" t="s">
        <v>107</v>
      </c>
      <c r="G9" s="10" t="s">
        <v>108</v>
      </c>
      <c r="I9" s="10" t="s">
        <v>109</v>
      </c>
      <c r="K9" s="11" t="s">
        <v>110</v>
      </c>
      <c r="M9" s="10" t="s">
        <v>111</v>
      </c>
    </row>
    <row r="10" spans="1:13" ht="18" x14ac:dyDescent="0.4">
      <c r="A10" s="7" t="s">
        <v>44</v>
      </c>
      <c r="K10" s="7">
        <f>SUM($K$9)</f>
        <v>0</v>
      </c>
    </row>
    <row r="11" spans="1:13" ht="18" x14ac:dyDescent="0.4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7"/>
  <sheetViews>
    <sheetView rightToLeft="1" workbookViewId="0">
      <selection activeCell="Q22" sqref="Q22"/>
    </sheetView>
  </sheetViews>
  <sheetFormatPr defaultColWidth="9.140625" defaultRowHeight="17.25" x14ac:dyDescent="0.4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0.100000000000001" customHeight="1" x14ac:dyDescent="0.4">
      <c r="A2" s="4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18.75" x14ac:dyDescent="0.4">
      <c r="A5" s="47" t="s">
        <v>112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19" ht="18.75" x14ac:dyDescent="0.4">
      <c r="C7" s="41" t="s">
        <v>113</v>
      </c>
      <c r="D7" s="42"/>
      <c r="E7" s="42"/>
      <c r="F7" s="42"/>
      <c r="G7" s="42"/>
      <c r="H7" s="42"/>
      <c r="I7" s="42"/>
      <c r="K7" s="10" t="s">
        <v>5</v>
      </c>
      <c r="M7" s="41" t="s">
        <v>6</v>
      </c>
      <c r="N7" s="42"/>
      <c r="O7" s="42"/>
      <c r="Q7" s="41" t="s">
        <v>7</v>
      </c>
      <c r="R7" s="42"/>
      <c r="S7" s="42"/>
    </row>
    <row r="8" spans="1:19" ht="56.25" x14ac:dyDescent="0.4">
      <c r="A8" s="10" t="s">
        <v>114</v>
      </c>
      <c r="C8" s="10" t="s">
        <v>115</v>
      </c>
      <c r="E8" s="10" t="s">
        <v>116</v>
      </c>
      <c r="G8" s="11" t="s">
        <v>117</v>
      </c>
      <c r="I8" s="11" t="s">
        <v>118</v>
      </c>
      <c r="K8" s="10" t="s">
        <v>119</v>
      </c>
      <c r="M8" s="10" t="s">
        <v>120</v>
      </c>
      <c r="O8" s="10" t="s">
        <v>121</v>
      </c>
      <c r="Q8" s="10" t="s">
        <v>119</v>
      </c>
      <c r="S8" s="11" t="s">
        <v>15</v>
      </c>
    </row>
    <row r="9" spans="1:19" ht="36" x14ac:dyDescent="0.4">
      <c r="A9" s="3" t="s">
        <v>122</v>
      </c>
      <c r="C9" s="5" t="s">
        <v>123</v>
      </c>
      <c r="E9" s="12" t="s">
        <v>124</v>
      </c>
      <c r="G9" s="5" t="s">
        <v>125</v>
      </c>
      <c r="I9" s="5" t="s">
        <v>126</v>
      </c>
      <c r="K9" s="4">
        <v>2022022894</v>
      </c>
      <c r="M9" s="4">
        <v>679458619</v>
      </c>
      <c r="O9" s="4">
        <v>2021250000</v>
      </c>
      <c r="Q9" s="4">
        <v>680231513</v>
      </c>
      <c r="S9" s="6">
        <v>9.1649664213646839E-4</v>
      </c>
    </row>
    <row r="10" spans="1:19" ht="36" x14ac:dyDescent="0.4">
      <c r="A10" s="3" t="s">
        <v>122</v>
      </c>
      <c r="C10" s="5" t="s">
        <v>127</v>
      </c>
      <c r="E10" s="12" t="s">
        <v>128</v>
      </c>
      <c r="G10" s="5" t="s">
        <v>125</v>
      </c>
      <c r="I10" s="5" t="s">
        <v>129</v>
      </c>
      <c r="K10" s="4">
        <v>40000000000</v>
      </c>
      <c r="M10" s="24">
        <v>0</v>
      </c>
      <c r="N10" s="24"/>
      <c r="O10" s="24">
        <v>0</v>
      </c>
      <c r="P10" s="5"/>
      <c r="Q10" s="4">
        <v>40000000000</v>
      </c>
      <c r="S10" s="6">
        <v>5.3893218683414242E-2</v>
      </c>
    </row>
    <row r="11" spans="1:19" ht="18" x14ac:dyDescent="0.4">
      <c r="A11" s="3" t="s">
        <v>130</v>
      </c>
      <c r="C11" s="5" t="s">
        <v>131</v>
      </c>
      <c r="E11" s="12" t="s">
        <v>124</v>
      </c>
      <c r="G11" s="5" t="s">
        <v>132</v>
      </c>
      <c r="I11" s="5" t="s">
        <v>126</v>
      </c>
      <c r="K11" s="4">
        <v>7174831996</v>
      </c>
      <c r="M11" s="4">
        <v>23975083874</v>
      </c>
      <c r="O11" s="4">
        <v>28731177130</v>
      </c>
      <c r="Q11" s="4">
        <v>2418738740</v>
      </c>
      <c r="S11" s="6">
        <v>3.2588403963216455E-3</v>
      </c>
    </row>
    <row r="12" spans="1:19" ht="18" x14ac:dyDescent="0.4">
      <c r="A12" s="3" t="s">
        <v>130</v>
      </c>
      <c r="C12" s="5" t="s">
        <v>133</v>
      </c>
      <c r="E12" s="12" t="s">
        <v>128</v>
      </c>
      <c r="G12" s="5" t="s">
        <v>134</v>
      </c>
      <c r="I12" s="5" t="s">
        <v>135</v>
      </c>
      <c r="K12" s="4">
        <v>27000000000</v>
      </c>
      <c r="M12" s="22">
        <v>0</v>
      </c>
      <c r="N12" s="22"/>
      <c r="O12" s="22">
        <v>0</v>
      </c>
      <c r="P12" s="5"/>
      <c r="Q12" s="4">
        <v>27000000000</v>
      </c>
      <c r="S12" s="6">
        <v>3.6377922611304611E-2</v>
      </c>
    </row>
    <row r="13" spans="1:19" ht="18" x14ac:dyDescent="0.4">
      <c r="A13" s="3" t="s">
        <v>136</v>
      </c>
      <c r="C13" s="5" t="s">
        <v>137</v>
      </c>
      <c r="E13" s="12" t="s">
        <v>138</v>
      </c>
      <c r="G13" s="5" t="s">
        <v>139</v>
      </c>
      <c r="I13" s="5" t="s">
        <v>65</v>
      </c>
      <c r="K13" s="4">
        <v>50000000</v>
      </c>
      <c r="M13" s="22">
        <v>0</v>
      </c>
      <c r="N13" s="22"/>
      <c r="O13" s="22">
        <v>0</v>
      </c>
      <c r="P13" s="5"/>
      <c r="Q13" s="4">
        <v>50000000</v>
      </c>
      <c r="S13" s="6">
        <v>6.7366523354267806E-5</v>
      </c>
    </row>
    <row r="14" spans="1:19" ht="18" x14ac:dyDescent="0.4">
      <c r="A14" s="3" t="s">
        <v>136</v>
      </c>
      <c r="C14" s="5" t="s">
        <v>140</v>
      </c>
      <c r="E14" s="12" t="s">
        <v>124</v>
      </c>
      <c r="G14" s="5" t="s">
        <v>141</v>
      </c>
      <c r="I14" s="5" t="s">
        <v>65</v>
      </c>
      <c r="K14" s="4">
        <v>536299137</v>
      </c>
      <c r="M14" s="4">
        <v>3908112</v>
      </c>
      <c r="O14" s="4">
        <v>0</v>
      </c>
      <c r="Q14" s="4">
        <v>540207249</v>
      </c>
      <c r="S14" s="6">
        <v>7.278376851180652E-4</v>
      </c>
    </row>
    <row r="15" spans="1:19" ht="18" x14ac:dyDescent="0.4">
      <c r="A15" s="7" t="s">
        <v>44</v>
      </c>
      <c r="K15" s="7">
        <f>SUM(K9:$K$14)</f>
        <v>76783154027</v>
      </c>
      <c r="M15" s="7">
        <f>SUM(M9:$M$14)</f>
        <v>24658450605</v>
      </c>
      <c r="O15" s="7">
        <f>SUM(O9:$O$14)</f>
        <v>30752427130</v>
      </c>
      <c r="Q15" s="7">
        <f>SUM(Q9:$Q$14)</f>
        <v>70689177502</v>
      </c>
      <c r="S15" s="8">
        <f>SUM(S9:$S$14)</f>
        <v>9.5241682541649303E-2</v>
      </c>
    </row>
    <row r="16" spans="1:19" ht="18" x14ac:dyDescent="0.4">
      <c r="K16" s="9"/>
      <c r="M16" s="9"/>
      <c r="O16" s="9"/>
      <c r="Q16" s="9"/>
      <c r="S16" s="9"/>
    </row>
    <row r="17" spans="17:17" x14ac:dyDescent="0.4">
      <c r="Q17" s="27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M29" sqref="M29"/>
    </sheetView>
  </sheetViews>
  <sheetFormatPr defaultColWidth="9.140625"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</row>
    <row r="2" spans="1:29" ht="20.100000000000001" customHeight="1" x14ac:dyDescent="0.4">
      <c r="A2" s="46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5" spans="1:29" ht="18.75" x14ac:dyDescent="0.4">
      <c r="A5" s="47" t="s">
        <v>142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7" spans="1:29" ht="18.75" x14ac:dyDescent="0.4">
      <c r="K7" s="10" t="s">
        <v>5</v>
      </c>
      <c r="M7" s="41" t="s">
        <v>6</v>
      </c>
      <c r="N7" s="42"/>
      <c r="O7" s="42"/>
      <c r="P7" s="42"/>
      <c r="Q7" s="42"/>
      <c r="R7" s="42"/>
      <c r="S7" s="42"/>
      <c r="T7" s="42"/>
      <c r="U7" s="42"/>
      <c r="W7" s="41" t="s">
        <v>7</v>
      </c>
      <c r="X7" s="42"/>
      <c r="Y7" s="42"/>
      <c r="Z7" s="42"/>
      <c r="AA7" s="42"/>
      <c r="AB7" s="42"/>
      <c r="AC7" s="42"/>
    </row>
    <row r="8" spans="1:29" ht="18" x14ac:dyDescent="0.4">
      <c r="A8" s="43" t="s">
        <v>143</v>
      </c>
      <c r="C8" s="45" t="s">
        <v>57</v>
      </c>
      <c r="E8" s="45" t="s">
        <v>118</v>
      </c>
      <c r="G8" s="45" t="s">
        <v>144</v>
      </c>
      <c r="I8" s="45" t="s">
        <v>55</v>
      </c>
      <c r="K8" s="43" t="s">
        <v>9</v>
      </c>
      <c r="M8" s="43" t="s">
        <v>10</v>
      </c>
      <c r="O8" s="43" t="s">
        <v>11</v>
      </c>
      <c r="Q8" s="43" t="s">
        <v>12</v>
      </c>
      <c r="R8" s="40"/>
      <c r="T8" s="43" t="s">
        <v>13</v>
      </c>
      <c r="U8" s="40"/>
      <c r="W8" s="43" t="s">
        <v>9</v>
      </c>
      <c r="Y8" s="43" t="s">
        <v>10</v>
      </c>
      <c r="AA8" s="43" t="s">
        <v>11</v>
      </c>
      <c r="AC8" s="45" t="s">
        <v>15</v>
      </c>
    </row>
    <row r="9" spans="1:29" ht="18" x14ac:dyDescent="0.4">
      <c r="A9" s="44"/>
      <c r="C9" s="44"/>
      <c r="E9" s="44"/>
      <c r="G9" s="44"/>
      <c r="I9" s="44"/>
      <c r="K9" s="44"/>
      <c r="M9" s="44"/>
      <c r="O9" s="44"/>
      <c r="Q9" s="2" t="s">
        <v>9</v>
      </c>
      <c r="R9" s="2" t="s">
        <v>10</v>
      </c>
      <c r="T9" s="2" t="s">
        <v>9</v>
      </c>
      <c r="U9" s="2" t="s">
        <v>16</v>
      </c>
      <c r="W9" s="44"/>
      <c r="Y9" s="44"/>
      <c r="AA9" s="44"/>
      <c r="AC9" s="44"/>
    </row>
    <row r="10" spans="1:29" ht="18" x14ac:dyDescent="0.4">
      <c r="A10" s="7" t="s">
        <v>44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 x14ac:dyDescent="0.4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topLeftCell="A2" zoomScale="150" zoomScaleNormal="150" workbookViewId="0">
      <selection activeCell="E10" sqref="E10"/>
    </sheetView>
  </sheetViews>
  <sheetFormatPr defaultColWidth="9.140625" defaultRowHeight="17.25" x14ac:dyDescent="0.4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</row>
    <row r="2" spans="1:9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</row>
    <row r="3" spans="1:9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</row>
    <row r="5" spans="1:9" ht="18.75" x14ac:dyDescent="0.4">
      <c r="A5" s="47" t="s">
        <v>146</v>
      </c>
      <c r="B5" s="40"/>
      <c r="C5" s="40"/>
      <c r="D5" s="40"/>
      <c r="E5" s="40"/>
      <c r="F5" s="40"/>
      <c r="G5" s="40"/>
      <c r="H5" s="40"/>
      <c r="I5" s="40"/>
    </row>
    <row r="7" spans="1:9" ht="37.5" x14ac:dyDescent="0.4">
      <c r="A7" s="10" t="s">
        <v>147</v>
      </c>
      <c r="C7" s="10" t="s">
        <v>148</v>
      </c>
      <c r="E7" s="10" t="s">
        <v>119</v>
      </c>
      <c r="G7" s="11" t="s">
        <v>149</v>
      </c>
      <c r="I7" s="11" t="s">
        <v>150</v>
      </c>
    </row>
    <row r="8" spans="1:9" ht="18.75" x14ac:dyDescent="0.4">
      <c r="A8" s="13" t="s">
        <v>151</v>
      </c>
      <c r="C8" s="5" t="s">
        <v>152</v>
      </c>
      <c r="E8" s="25">
        <v>35360098598</v>
      </c>
      <c r="G8" s="6">
        <f>E8/E12</f>
        <v>0.84316956395668707</v>
      </c>
      <c r="I8" s="6">
        <f>E8/742208407239</f>
        <v>4.7641738160227584E-2</v>
      </c>
    </row>
    <row r="9" spans="1:9" ht="18.75" x14ac:dyDescent="0.4">
      <c r="A9" s="13" t="s">
        <v>153</v>
      </c>
      <c r="C9" s="5" t="s">
        <v>154</v>
      </c>
      <c r="E9" s="25">
        <v>5442245796</v>
      </c>
      <c r="G9" s="6">
        <f>E9/E12</f>
        <v>0.12977158426300248</v>
      </c>
      <c r="I9" s="6">
        <f>E9/742208407239</f>
        <v>7.3325035703179949E-3</v>
      </c>
    </row>
    <row r="10" spans="1:9" ht="18.75" x14ac:dyDescent="0.4">
      <c r="A10" s="13" t="s">
        <v>155</v>
      </c>
      <c r="C10" s="5" t="s">
        <v>156</v>
      </c>
      <c r="E10" s="25">
        <v>1129278516</v>
      </c>
      <c r="G10" s="6">
        <f>E10/E12</f>
        <v>2.6927902117762487E-2</v>
      </c>
      <c r="I10" s="6">
        <f>E10/742208407239</f>
        <v>1.5215113504317376E-3</v>
      </c>
    </row>
    <row r="11" spans="1:9" ht="18.75" x14ac:dyDescent="0.4">
      <c r="A11" s="13" t="s">
        <v>157</v>
      </c>
      <c r="C11" s="5" t="s">
        <v>158</v>
      </c>
      <c r="E11" s="25">
        <v>5491651</v>
      </c>
      <c r="G11" s="6">
        <f>E11/E12</f>
        <v>1.3094966254800555E-4</v>
      </c>
      <c r="I11" s="6">
        <f>E11/742208407239</f>
        <v>7.3990687068997622E-6</v>
      </c>
    </row>
    <row r="12" spans="1:9" ht="19.5" thickBot="1" x14ac:dyDescent="0.45">
      <c r="A12" s="37" t="s">
        <v>44</v>
      </c>
      <c r="E12" s="34">
        <f>SUM(E8:E11)</f>
        <v>41937114561</v>
      </c>
      <c r="G12" s="8">
        <f>SUM(G8:G11)</f>
        <v>1</v>
      </c>
      <c r="I12" s="8">
        <f>SUM(I8:$I$11)</f>
        <v>5.650315214968421E-2</v>
      </c>
    </row>
    <row r="13" spans="1:9" ht="18.75" thickTop="1" x14ac:dyDescent="0.4">
      <c r="A13" s="38"/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27"/>
  <sheetViews>
    <sheetView rightToLeft="1" topLeftCell="A10" workbookViewId="0">
      <selection activeCell="Q25" sqref="Q25"/>
    </sheetView>
  </sheetViews>
  <sheetFormatPr defaultColWidth="9.140625" defaultRowHeight="17.25" x14ac:dyDescent="0.4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20" width="12.5703125" style="1" bestFit="1" customWidth="1"/>
    <col min="21" max="16384" width="9.140625" style="1"/>
  </cols>
  <sheetData>
    <row r="1" spans="1:20" ht="20.100000000000001" customHeight="1" x14ac:dyDescent="0.4">
      <c r="A1" s="46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0" ht="20.100000000000001" customHeight="1" x14ac:dyDescent="0.4">
      <c r="A2" s="46" t="s">
        <v>145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0" ht="20.100000000000001" customHeight="1" x14ac:dyDescent="0.4">
      <c r="A3" s="46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20" ht="18.75" x14ac:dyDescent="0.4">
      <c r="A5" s="47" t="s">
        <v>159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20" ht="18.75" x14ac:dyDescent="0.4">
      <c r="C7" s="41" t="s">
        <v>160</v>
      </c>
      <c r="D7" s="48"/>
      <c r="E7" s="48"/>
      <c r="F7" s="48"/>
      <c r="G7" s="48"/>
      <c r="I7" s="41" t="s">
        <v>161</v>
      </c>
      <c r="J7" s="48"/>
      <c r="K7" s="48"/>
      <c r="L7" s="48"/>
      <c r="M7" s="48"/>
      <c r="O7" s="41" t="s">
        <v>7</v>
      </c>
      <c r="P7" s="48"/>
      <c r="Q7" s="48"/>
      <c r="R7" s="48"/>
      <c r="S7" s="48"/>
    </row>
    <row r="8" spans="1:20" ht="56.25" x14ac:dyDescent="0.4">
      <c r="A8" s="10" t="s">
        <v>46</v>
      </c>
      <c r="C8" s="11" t="s">
        <v>162</v>
      </c>
      <c r="E8" s="11" t="s">
        <v>163</v>
      </c>
      <c r="G8" s="11" t="s">
        <v>164</v>
      </c>
      <c r="I8" s="11" t="s">
        <v>165</v>
      </c>
      <c r="K8" s="11" t="s">
        <v>166</v>
      </c>
      <c r="M8" s="11" t="s">
        <v>167</v>
      </c>
      <c r="O8" s="11" t="s">
        <v>165</v>
      </c>
      <c r="Q8" s="11" t="s">
        <v>166</v>
      </c>
      <c r="S8" s="11" t="s">
        <v>167</v>
      </c>
    </row>
    <row r="9" spans="1:20" ht="18" x14ac:dyDescent="0.4">
      <c r="A9" s="12" t="s">
        <v>17</v>
      </c>
      <c r="C9" s="5" t="s">
        <v>168</v>
      </c>
      <c r="E9" s="4">
        <v>372725</v>
      </c>
      <c r="G9" s="4">
        <v>1600</v>
      </c>
      <c r="I9" s="4">
        <v>0</v>
      </c>
      <c r="K9" s="4">
        <v>0</v>
      </c>
      <c r="M9" s="4">
        <v>0</v>
      </c>
      <c r="N9" s="5"/>
      <c r="O9" s="4">
        <v>596360000</v>
      </c>
      <c r="Q9" s="4">
        <v>0</v>
      </c>
      <c r="S9" s="4">
        <v>596360000</v>
      </c>
      <c r="T9" s="27"/>
    </row>
    <row r="10" spans="1:20" ht="18" x14ac:dyDescent="0.4">
      <c r="A10" s="12" t="s">
        <v>170</v>
      </c>
      <c r="C10" s="5" t="s">
        <v>171</v>
      </c>
      <c r="E10" s="4">
        <v>3800000</v>
      </c>
      <c r="G10" s="4">
        <v>50</v>
      </c>
      <c r="I10" s="4">
        <v>0</v>
      </c>
      <c r="K10" s="4">
        <v>0</v>
      </c>
      <c r="M10" s="4">
        <v>0</v>
      </c>
      <c r="N10" s="5"/>
      <c r="O10" s="4">
        <v>190000000</v>
      </c>
      <c r="Q10" s="4">
        <v>0</v>
      </c>
      <c r="S10" s="4">
        <v>190000000</v>
      </c>
      <c r="T10" s="27"/>
    </row>
    <row r="11" spans="1:20" ht="36" x14ac:dyDescent="0.4">
      <c r="A11" s="12" t="s">
        <v>20</v>
      </c>
      <c r="C11" s="5" t="s">
        <v>172</v>
      </c>
      <c r="E11" s="4">
        <v>785</v>
      </c>
      <c r="G11" s="4">
        <v>110</v>
      </c>
      <c r="I11" s="15">
        <v>86350</v>
      </c>
      <c r="J11" s="15"/>
      <c r="K11" s="15">
        <v>-3572</v>
      </c>
      <c r="L11" s="15"/>
      <c r="M11" s="15">
        <v>82778</v>
      </c>
      <c r="N11" s="15"/>
      <c r="O11" s="15">
        <v>86350</v>
      </c>
      <c r="P11" s="15"/>
      <c r="Q11" s="15">
        <v>-3572</v>
      </c>
      <c r="R11" s="15"/>
      <c r="S11" s="15">
        <v>82778</v>
      </c>
      <c r="T11" s="27"/>
    </row>
    <row r="12" spans="1:20" ht="36" x14ac:dyDescent="0.4">
      <c r="A12" s="12" t="s">
        <v>173</v>
      </c>
      <c r="C12" s="5" t="s">
        <v>174</v>
      </c>
      <c r="E12" s="4">
        <v>130333</v>
      </c>
      <c r="G12" s="4">
        <v>1200</v>
      </c>
      <c r="I12" s="15">
        <v>0</v>
      </c>
      <c r="J12" s="15"/>
      <c r="K12" s="15">
        <v>0</v>
      </c>
      <c r="L12" s="15"/>
      <c r="M12" s="15">
        <v>0</v>
      </c>
      <c r="N12" s="15"/>
      <c r="O12" s="15">
        <v>156399600</v>
      </c>
      <c r="P12" s="15"/>
      <c r="Q12" s="15">
        <v>0</v>
      </c>
      <c r="R12" s="15"/>
      <c r="S12" s="15">
        <v>156399600</v>
      </c>
      <c r="T12" s="27"/>
    </row>
    <row r="13" spans="1:20" ht="18" x14ac:dyDescent="0.4">
      <c r="A13" s="12" t="s">
        <v>22</v>
      </c>
      <c r="C13" s="5" t="s">
        <v>175</v>
      </c>
      <c r="E13" s="4">
        <v>3000000</v>
      </c>
      <c r="G13" s="4">
        <v>800</v>
      </c>
      <c r="I13" s="15">
        <v>0</v>
      </c>
      <c r="J13" s="15"/>
      <c r="K13" s="15">
        <v>0</v>
      </c>
      <c r="L13" s="15"/>
      <c r="M13" s="15">
        <v>0</v>
      </c>
      <c r="N13" s="15"/>
      <c r="O13" s="15">
        <v>2400000000</v>
      </c>
      <c r="P13" s="15"/>
      <c r="Q13" s="15">
        <v>-169573520</v>
      </c>
      <c r="R13" s="15"/>
      <c r="S13" s="15">
        <v>2230426480</v>
      </c>
      <c r="T13" s="27"/>
    </row>
    <row r="14" spans="1:20" ht="18" x14ac:dyDescent="0.4">
      <c r="A14" s="12" t="s">
        <v>176</v>
      </c>
      <c r="C14" s="5" t="s">
        <v>177</v>
      </c>
      <c r="E14" s="4">
        <v>192</v>
      </c>
      <c r="G14" s="4">
        <v>2000</v>
      </c>
      <c r="I14" s="15">
        <v>0</v>
      </c>
      <c r="J14" s="15"/>
      <c r="K14" s="15">
        <v>0</v>
      </c>
      <c r="L14" s="15"/>
      <c r="M14" s="15">
        <v>0</v>
      </c>
      <c r="N14" s="15"/>
      <c r="O14" s="15">
        <v>384000</v>
      </c>
      <c r="P14" s="15"/>
      <c r="Q14" s="15">
        <v>0</v>
      </c>
      <c r="R14" s="15"/>
      <c r="S14" s="15">
        <v>384000</v>
      </c>
      <c r="T14" s="27"/>
    </row>
    <row r="15" spans="1:20" ht="36" x14ac:dyDescent="0.4">
      <c r="A15" s="12" t="s">
        <v>25</v>
      </c>
      <c r="C15" s="5" t="s">
        <v>178</v>
      </c>
      <c r="E15" s="4">
        <v>408266</v>
      </c>
      <c r="G15" s="4">
        <v>700</v>
      </c>
      <c r="I15" s="15">
        <v>0</v>
      </c>
      <c r="J15" s="15"/>
      <c r="K15" s="15">
        <v>0</v>
      </c>
      <c r="L15" s="15"/>
      <c r="M15" s="15">
        <v>0</v>
      </c>
      <c r="N15" s="15"/>
      <c r="O15" s="15">
        <v>285786200</v>
      </c>
      <c r="P15" s="15"/>
      <c r="Q15" s="15">
        <v>-195610</v>
      </c>
      <c r="R15" s="15"/>
      <c r="S15" s="15">
        <v>285590590</v>
      </c>
      <c r="T15" s="27"/>
    </row>
    <row r="16" spans="1:20" ht="36" x14ac:dyDescent="0.4">
      <c r="A16" s="12" t="s">
        <v>179</v>
      </c>
      <c r="C16" s="5" t="s">
        <v>180</v>
      </c>
      <c r="E16" s="4">
        <v>2000000</v>
      </c>
      <c r="G16" s="4">
        <v>50</v>
      </c>
      <c r="I16" s="15">
        <v>0</v>
      </c>
      <c r="J16" s="15"/>
      <c r="K16" s="15">
        <v>0</v>
      </c>
      <c r="L16" s="15"/>
      <c r="M16" s="15">
        <v>0</v>
      </c>
      <c r="N16" s="15"/>
      <c r="O16" s="15">
        <v>100000000</v>
      </c>
      <c r="P16" s="15"/>
      <c r="Q16" s="15">
        <v>0</v>
      </c>
      <c r="R16" s="15"/>
      <c r="S16" s="15">
        <v>100000000</v>
      </c>
      <c r="T16" s="27"/>
    </row>
    <row r="17" spans="1:20" ht="18" x14ac:dyDescent="0.4">
      <c r="A17" s="12" t="s">
        <v>181</v>
      </c>
      <c r="C17" s="5" t="s">
        <v>182</v>
      </c>
      <c r="E17" s="4">
        <v>2000</v>
      </c>
      <c r="G17" s="4">
        <v>2770</v>
      </c>
      <c r="I17" s="15">
        <v>0</v>
      </c>
      <c r="J17" s="15"/>
      <c r="K17" s="15">
        <v>0</v>
      </c>
      <c r="L17" s="15"/>
      <c r="M17" s="15">
        <v>0</v>
      </c>
      <c r="N17" s="15"/>
      <c r="O17" s="15">
        <v>5540000</v>
      </c>
      <c r="P17" s="15"/>
      <c r="Q17" s="15">
        <v>0</v>
      </c>
      <c r="R17" s="15"/>
      <c r="S17" s="15">
        <v>5540000</v>
      </c>
      <c r="T17" s="27"/>
    </row>
    <row r="18" spans="1:20" ht="18" x14ac:dyDescent="0.4">
      <c r="A18" s="12" t="s">
        <v>28</v>
      </c>
      <c r="C18" s="5" t="s">
        <v>183</v>
      </c>
      <c r="E18" s="4">
        <v>800000</v>
      </c>
      <c r="G18" s="4">
        <v>530</v>
      </c>
      <c r="I18" s="15">
        <v>0</v>
      </c>
      <c r="J18" s="15"/>
      <c r="K18" s="15">
        <v>0</v>
      </c>
      <c r="L18" s="15"/>
      <c r="M18" s="15">
        <v>0</v>
      </c>
      <c r="N18" s="15"/>
      <c r="O18" s="15">
        <v>424000000</v>
      </c>
      <c r="P18" s="15"/>
      <c r="Q18" s="15">
        <v>0</v>
      </c>
      <c r="R18" s="15"/>
      <c r="S18" s="15">
        <v>424000000</v>
      </c>
      <c r="T18" s="27"/>
    </row>
    <row r="19" spans="1:20" ht="18" x14ac:dyDescent="0.4">
      <c r="A19" s="12" t="s">
        <v>30</v>
      </c>
      <c r="C19" s="5" t="s">
        <v>184</v>
      </c>
      <c r="E19" s="4">
        <v>8650</v>
      </c>
      <c r="G19" s="4">
        <v>165</v>
      </c>
      <c r="I19" s="15">
        <v>1427250</v>
      </c>
      <c r="J19" s="15"/>
      <c r="K19" s="15">
        <v>-85470</v>
      </c>
      <c r="L19" s="15"/>
      <c r="M19" s="15">
        <v>1341780</v>
      </c>
      <c r="N19" s="15"/>
      <c r="O19" s="15">
        <v>1427250</v>
      </c>
      <c r="P19" s="15"/>
      <c r="Q19" s="15">
        <v>-85470</v>
      </c>
      <c r="R19" s="15"/>
      <c r="S19" s="15">
        <v>1341780</v>
      </c>
      <c r="T19" s="27"/>
    </row>
    <row r="20" spans="1:20" ht="18" x14ac:dyDescent="0.4">
      <c r="A20" s="12" t="s">
        <v>33</v>
      </c>
      <c r="C20" s="5" t="s">
        <v>185</v>
      </c>
      <c r="E20" s="4">
        <v>5000000</v>
      </c>
      <c r="G20" s="4">
        <v>250</v>
      </c>
      <c r="I20" s="15">
        <v>0</v>
      </c>
      <c r="J20" s="15"/>
      <c r="K20" s="15">
        <v>0</v>
      </c>
      <c r="L20" s="15"/>
      <c r="M20" s="15">
        <v>0</v>
      </c>
      <c r="N20" s="15"/>
      <c r="O20" s="15">
        <v>1250000000</v>
      </c>
      <c r="P20" s="15"/>
      <c r="Q20" s="15">
        <v>0</v>
      </c>
      <c r="R20" s="15"/>
      <c r="S20" s="15">
        <v>1250000000</v>
      </c>
      <c r="T20" s="27"/>
    </row>
    <row r="21" spans="1:20" ht="36" x14ac:dyDescent="0.4">
      <c r="A21" s="12" t="s">
        <v>34</v>
      </c>
      <c r="C21" s="5" t="s">
        <v>186</v>
      </c>
      <c r="E21" s="4">
        <v>251380</v>
      </c>
      <c r="G21" s="4">
        <v>1900</v>
      </c>
      <c r="I21" s="15">
        <v>0</v>
      </c>
      <c r="J21" s="15"/>
      <c r="K21" s="15">
        <v>0</v>
      </c>
      <c r="L21" s="15"/>
      <c r="M21" s="15">
        <v>0</v>
      </c>
      <c r="N21" s="15"/>
      <c r="O21" s="15">
        <v>477622000</v>
      </c>
      <c r="P21" s="15"/>
      <c r="Q21" s="15">
        <v>-13046304</v>
      </c>
      <c r="R21" s="15"/>
      <c r="S21" s="15">
        <v>464575696</v>
      </c>
      <c r="T21" s="27"/>
    </row>
    <row r="22" spans="1:20" ht="18" x14ac:dyDescent="0.4">
      <c r="A22" s="12" t="s">
        <v>36</v>
      </c>
      <c r="C22" s="5" t="s">
        <v>269</v>
      </c>
      <c r="E22" s="4">
        <v>1500000</v>
      </c>
      <c r="G22" s="4">
        <v>140</v>
      </c>
      <c r="I22" s="15">
        <v>0</v>
      </c>
      <c r="J22" s="15"/>
      <c r="K22" s="15">
        <v>0</v>
      </c>
      <c r="L22" s="15"/>
      <c r="M22" s="15">
        <v>0</v>
      </c>
      <c r="N22" s="15"/>
      <c r="O22" s="15">
        <v>210000000</v>
      </c>
      <c r="P22" s="15"/>
      <c r="Q22" s="15">
        <v>0</v>
      </c>
      <c r="R22" s="15"/>
      <c r="S22" s="15">
        <v>210000000</v>
      </c>
      <c r="T22" s="27"/>
    </row>
    <row r="23" spans="1:20" ht="18" x14ac:dyDescent="0.4">
      <c r="A23" s="12" t="s">
        <v>38</v>
      </c>
      <c r="C23" s="5" t="s">
        <v>270</v>
      </c>
      <c r="E23" s="4">
        <v>900000</v>
      </c>
      <c r="G23" s="4">
        <v>1250</v>
      </c>
      <c r="I23" s="15">
        <v>0</v>
      </c>
      <c r="J23" s="15"/>
      <c r="K23" s="15">
        <v>0</v>
      </c>
      <c r="L23" s="15"/>
      <c r="M23" s="15">
        <v>0</v>
      </c>
      <c r="N23" s="15"/>
      <c r="O23" s="15">
        <v>1125000000</v>
      </c>
      <c r="P23" s="15"/>
      <c r="Q23" s="15">
        <v>0</v>
      </c>
      <c r="R23" s="15"/>
      <c r="S23" s="15">
        <v>1125000000</v>
      </c>
      <c r="T23" s="27"/>
    </row>
    <row r="24" spans="1:20" ht="18" x14ac:dyDescent="0.4">
      <c r="A24" s="12" t="s">
        <v>39</v>
      </c>
      <c r="C24" s="5" t="s">
        <v>187</v>
      </c>
      <c r="E24" s="4">
        <v>1300000</v>
      </c>
      <c r="G24" s="4">
        <v>50</v>
      </c>
      <c r="I24" s="15">
        <v>0</v>
      </c>
      <c r="J24" s="15"/>
      <c r="K24" s="15">
        <v>0</v>
      </c>
      <c r="L24" s="15"/>
      <c r="M24" s="15">
        <v>0</v>
      </c>
      <c r="N24" s="15"/>
      <c r="O24" s="15">
        <v>65000000</v>
      </c>
      <c r="P24" s="15"/>
      <c r="Q24" s="15">
        <v>0</v>
      </c>
      <c r="R24" s="15"/>
      <c r="S24" s="15">
        <v>65000000</v>
      </c>
      <c r="T24" s="27"/>
    </row>
    <row r="25" spans="1:20" ht="18" x14ac:dyDescent="0.4">
      <c r="A25" s="12" t="s">
        <v>42</v>
      </c>
      <c r="C25" s="5" t="s">
        <v>189</v>
      </c>
      <c r="E25" s="4">
        <v>200000</v>
      </c>
      <c r="G25" s="4">
        <v>11500</v>
      </c>
      <c r="I25" s="15">
        <v>0</v>
      </c>
      <c r="J25" s="15"/>
      <c r="K25" s="15">
        <v>0</v>
      </c>
      <c r="L25" s="15"/>
      <c r="M25" s="15">
        <v>0</v>
      </c>
      <c r="N25" s="15"/>
      <c r="O25" s="15">
        <v>5175000000</v>
      </c>
      <c r="P25" s="15"/>
      <c r="Q25" s="15">
        <v>0</v>
      </c>
      <c r="R25" s="15"/>
      <c r="S25" s="15">
        <v>5175000000</v>
      </c>
      <c r="T25" s="27"/>
    </row>
    <row r="26" spans="1:20" ht="18.75" thickBot="1" x14ac:dyDescent="0.45">
      <c r="A26" s="7" t="s">
        <v>44</v>
      </c>
      <c r="I26" s="7">
        <f>SUM(I9:$I$25)</f>
        <v>1513600</v>
      </c>
      <c r="K26" s="26">
        <f>SUM(K9:$K$25)</f>
        <v>-89042</v>
      </c>
      <c r="M26" s="7">
        <f>SUM(M9:$M$25)</f>
        <v>1424558</v>
      </c>
      <c r="O26" s="7">
        <f>SUM(O9:$O$25)</f>
        <v>12462605400</v>
      </c>
      <c r="Q26" s="26">
        <f>SUM(Q9:$Q$25)</f>
        <v>-182904476</v>
      </c>
      <c r="S26" s="7">
        <f>SUM(S9:$S$25)</f>
        <v>12279700924</v>
      </c>
      <c r="T26" s="27"/>
    </row>
    <row r="27" spans="1:20" ht="18.75" thickTop="1" x14ac:dyDescent="0.4">
      <c r="I27" s="9"/>
      <c r="K27" s="9"/>
      <c r="M27" s="9"/>
      <c r="O27" s="9"/>
      <c r="Q27" s="9"/>
      <c r="S27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2021-08-01T08:02:38Z</cp:lastPrinted>
  <dcterms:created xsi:type="dcterms:W3CDTF">2021-07-26T04:12:52Z</dcterms:created>
  <dcterms:modified xsi:type="dcterms:W3CDTF">2021-08-01T08:51:43Z</dcterms:modified>
</cp:coreProperties>
</file>